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4" activeTab="1"/>
  </bookViews>
  <sheets>
    <sheet name="Титульный лист" sheetId="1" r:id="rId1"/>
    <sheet name="2015 год " sheetId="2" r:id="rId2"/>
  </sheets>
  <definedNames>
    <definedName name="_xlnm.Print_Titles" localSheetId="1">'2015 год '!$A:$I,'2015 год '!$1:$3</definedName>
  </definedNames>
  <calcPr fullCalcOnLoad="1"/>
</workbook>
</file>

<file path=xl/sharedStrings.xml><?xml version="1.0" encoding="utf-8"?>
<sst xmlns="http://schemas.openxmlformats.org/spreadsheetml/2006/main" count="226" uniqueCount="80">
  <si>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</si>
  <si>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</si>
  <si>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</si>
  <si>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</si>
  <si>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</si>
  <si>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</si>
  <si>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</si>
  <si>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</si>
  <si>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</si>
  <si>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</si>
  <si>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</si>
  <si>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</si>
  <si>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</si>
  <si>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</si>
  <si>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</si>
  <si>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</si>
  <si>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</si>
  <si>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</si>
  <si>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</si>
  <si>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</si>
  <si>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</si>
  <si>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</si>
  <si>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</si>
  <si>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</si>
  <si>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</si>
  <si>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</si>
  <si>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</si>
  <si>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</si>
  <si>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</si>
  <si>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 xml:space="preserve">Подпрограмма "Профилактика правонарушений  в общественных местах, в том числе с участием граждан </t>
  </si>
  <si>
    <t>Задача  1 "Профилактика  правонарушений в общественных местах, в том числе с участием граждан"</t>
  </si>
  <si>
    <t>3.1. Создание и прокат на телевидении видеоматериалов по профилактике правонарушений</t>
  </si>
  <si>
    <t>Задача 2. Развитие правовой поддержки и правовой грамотности граждан</t>
  </si>
  <si>
    <t>Задача 3. Совершенствование информационного и методического обеспечения профилактики правонарушений, повышение правосознания граждан</t>
  </si>
  <si>
    <t>3.2. Изготовление и распространение продукции информационно-профилактического характера (баннеры, плакаты, печатная продукция)</t>
  </si>
  <si>
    <t>3.3. Проведение городских конкурсов "Государство.Право.Я," Юный помощник полиции"</t>
  </si>
  <si>
    <t>3.4.Развитие материально-технической базы профильных классов и военно-патриотических клубов</t>
  </si>
  <si>
    <t>Задача 4 Профилактика правонарушений в сфере безопасности дорожного движения</t>
  </si>
  <si>
    <t>4.1.Организация регулярного освещения вопросов безопасности дорожного движения по телевидению (производство видеороликов, видеофильмов, размещение объявлений "Бегущая строка", участие в прямых эфирах, игровых передачах и др.) по радио и в печатных изданиях</t>
  </si>
  <si>
    <t>4.2.Организация и проведение профилактических операций, ежегодных конкурсов, слётов, соревнований, связанных с безопасностью дорожного движения и профилактикой детского дорожно-транспортного травматизма</t>
  </si>
  <si>
    <t>4.3. Приобретение печатной и сувенирной продукции по пропаганде и обучению населения правилам дорожного движения (тематические сувениры, информационные листки, наглядные пособия, открытки, памятки, буклеты, грамоты)</t>
  </si>
  <si>
    <t>4.4. Организация и проведение  конкурсов среди водителей автотранспортных предприятий, водителей личного транспорта, на</t>
  </si>
  <si>
    <t>4.5. Организация и проведение игровой тематической программы среди детей и подростков "Азбука дорог"</t>
  </si>
  <si>
    <t>4.6. Участие команд юных инспекторов движения в окружном конкурсе "Безопасное колесо"</t>
  </si>
  <si>
    <t>4.7. Приобретение необходимого учебного оборудования для оснащения кабинетов по безопасности дорожного движения в образовательных учреждениях. Приобретение методической литературы для преподавателей по обучению детей правилам дорожного движения</t>
  </si>
  <si>
    <t>4.8. Приобретение наглядных пособий, игр, игрового оборудования, учебно-методической и детской художественной литературы по безопасности дорожного движения в дошкольные образовательные учреждения</t>
  </si>
  <si>
    <t>5.6. Создание и распространение на территории города социальной рекламы: антинаркотических баннеров, видеороликов, видеофильмов, радио-и телепередач, печатных материалов по профилактике наркомании и токсикомании</t>
  </si>
  <si>
    <t>5.7. Организация и проведение мероприятий среди детей, подростков, молодёжи, направленных на здоровый образ жизни, профилактику наркомании</t>
  </si>
  <si>
    <t>Профилактика незаконного оборота и потребления наркотических средств и психотропных веществ</t>
  </si>
  <si>
    <t>Задача 5. Координация и создание условий для деятельности субъектов профилактики наркомании</t>
  </si>
  <si>
    <t>6.8. Организация профильной смены для лидеров детско-юношеских волонтёрских движений</t>
  </si>
  <si>
    <t>6.3. Организация и проведение детско-юнешеского марафона "Прекрасное слово - жизнь"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</si>
  <si>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</si>
  <si>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</si>
  <si>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Профинансировано на отчетную дату</t>
  </si>
  <si>
    <t>5.4.Проведение семинаров, семинаров-тренингов, "круглых столов", совещаний дляспециалистов,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</si>
  <si>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Ответственный за составление сетевого гарфика Павленко Н.Г.  конт.тел. 93701</t>
  </si>
  <si>
    <t>6.5 Реализация проекта "Спорт - основа здорового образа жизни".</t>
  </si>
  <si>
    <t>Всего по Задаче 3</t>
  </si>
  <si>
    <t>1.1.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</si>
  <si>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1.3.Размещение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</si>
  <si>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>1.4. Размещение (в том числе разработка проектов, приобретение, установка, монтаж, подключения) в городе Когалыме, на въездах и выездах из него и территории города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</si>
  <si>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 xml:space="preserve"> </t>
  </si>
  <si>
    <t>2.1. Осуществление отдельных государственных полномочий по созданию и обеспечению деятельности административной комиссии</t>
  </si>
  <si>
    <t>7.1.Реализация переданных государственных полномочий по государственной регистрации актов гражданского состояния</t>
  </si>
  <si>
    <t xml:space="preserve">7.2. Осуществление организационного обеспечения деятельности сектора по организационному обеспечению деятельности комиссий города когалыма и взаимодействию с правоохранительными органами </t>
  </si>
  <si>
    <r>
      <t xml:space="preserve">Подпрограмма </t>
    </r>
    <r>
      <rPr>
        <b/>
        <sz val="13"/>
        <rFont val="Times New Roman"/>
        <family val="1"/>
      </rPr>
      <t>III. Создание условий для выполнения функций, направленных на обеспечение прав и законных интересов жителей автономного округа в отдельных сферах жизнедеятельности</t>
    </r>
  </si>
  <si>
    <t>Задача 7. Обеспечение выполнения отдельных государственных полномочий и функций</t>
  </si>
  <si>
    <t xml:space="preserve">Оплата по договору на обслуживание автоматизир системы  дор движ  догвор №7/00131.ТД14 от 01.10.2014 </t>
  </si>
  <si>
    <t>Добровольная народная дружина внесена в региональный рееестр народных и общественных объединений праоохранительной направленности. в соответствии с ФЗ- 44 от 02.04.2014 г.Члены ДНД в январе привлекались для охраны общественного порядка города Когалыма в период Новогодних, Рождественских и Крещенских праздников.</t>
  </si>
  <si>
    <t>на 01.02. 2015 года</t>
  </si>
  <si>
    <t>"Обеспечение прав и законных интересов населения города Когалыма в отдельных сферах жизнедеятельности в 2014-2017 годах"</t>
  </si>
  <si>
    <t>2015 год</t>
  </si>
  <si>
    <t>План на отчетную дату 01.02.2015</t>
  </si>
  <si>
    <t>План на 2015 год</t>
  </si>
  <si>
    <t>Муниципальная программа " Обеспечение прав и законных интересов населения города Когалыма в отдельных сферах жизнедеятельности в 2014-2017 годах"</t>
  </si>
  <si>
    <t>6.2. Проведение городской акции среди студентов и работающей молодёжи "Шаг на встречу"</t>
  </si>
  <si>
    <t>В связи с тем, что отдел ЗАГС финансируется из фед и окр. бюджета,  выплаты по итогам  2014 года будут произведены после поступления денежных средсв в бюджет города Когалыма.</t>
  </si>
  <si>
    <t>Единовременные выплаты по итогам 2014 года  запланированы по среднему, а выплачены по фактически отработанному времени сотрудников.</t>
  </si>
  <si>
    <t>Единовременные выплаты по итогам 2014 года  запланированы по средней зар.плате, а выплачены по фактически отработанному времени сотрудников.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</si>
</sst>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#,##0.000_ ;[Red]\-#,##0.000\ "/>
    <numFmt numFmtId="193" formatCode="0.000"/>
    <numFmt numFmtId="194" formatCode="#,##0.0000_ ;[Red]\-#,##0.0000\ "/>
    <numFmt numFmtId="195" formatCode="0.000%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#,##0.000"/>
    <numFmt numFmtId="202" formatCode="#,##0.0_ ;\-#,##0.0\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181" fontId="8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193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wrapText="1"/>
    </xf>
    <xf numFmtId="193" fontId="8" fillId="0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justify" vertical="top" wrapText="1"/>
    </xf>
    <xf numFmtId="4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93" fontId="8" fillId="0" borderId="0" xfId="0" applyNumberFormat="1" applyFont="1" applyFill="1" applyBorder="1" applyAlignment="1">
      <alignment horizontal="center" wrapText="1"/>
    </xf>
    <xf numFmtId="193" fontId="53" fillId="0" borderId="0" xfId="0" applyNumberFormat="1" applyFont="1" applyFill="1" applyBorder="1" applyAlignment="1">
      <alignment horizontal="center" wrapText="1"/>
    </xf>
    <xf numFmtId="193" fontId="8" fillId="0" borderId="0" xfId="0" applyNumberFormat="1" applyFont="1" applyFill="1" applyBorder="1" applyAlignment="1" applyProtection="1">
      <alignment vertical="center" wrapText="1"/>
      <protection/>
    </xf>
    <xf numFmtId="19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wrapText="1"/>
    </xf>
    <xf numFmtId="0" fontId="54" fillId="0" borderId="0" xfId="0" applyFont="1" applyFill="1" applyAlignment="1">
      <alignment horizontal="justify" vertical="center" wrapText="1"/>
    </xf>
    <xf numFmtId="4" fontId="6" fillId="0" borderId="0" xfId="0" applyNumberFormat="1" applyFont="1" applyFill="1" applyAlignment="1">
      <alignment horizontal="left" vertical="center" wrapText="1"/>
    </xf>
    <xf numFmtId="181" fontId="54" fillId="0" borderId="0" xfId="0" applyNumberFormat="1" applyFont="1" applyFill="1" applyAlignment="1">
      <alignment vertical="center" wrapText="1"/>
    </xf>
    <xf numFmtId="181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181" fontId="8" fillId="0" borderId="0" xfId="0" applyNumberFormat="1" applyFont="1" applyFill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6" fillId="0" borderId="0" xfId="0" applyNumberFormat="1" applyFont="1" applyFill="1" applyAlignment="1">
      <alignment horizontal="justify" vertical="center" wrapText="1"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>
      <alignment horizontal="justify" vertical="top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10" xfId="66" applyNumberFormat="1" applyFont="1" applyFill="1" applyBorder="1" applyAlignment="1">
      <alignment horizontal="center" vertical="center" wrapText="1"/>
    </xf>
    <xf numFmtId="183" fontId="6" fillId="33" borderId="10" xfId="0" applyNumberFormat="1" applyFont="1" applyFill="1" applyBorder="1" applyAlignment="1" applyProtection="1">
      <alignment horizontal="center" vertical="center" wrapText="1"/>
      <protection/>
    </xf>
    <xf numFmtId="201" fontId="6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top" wrapText="1"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>
      <alignment horizont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34" borderId="10" xfId="0" applyFont="1" applyFill="1" applyBorder="1" applyAlignment="1">
      <alignment horizontal="justify" vertical="top" wrapText="1"/>
    </xf>
    <xf numFmtId="4" fontId="6" fillId="34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 applyProtection="1">
      <alignment vertical="center" wrapText="1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justify" vertical="top" wrapText="1"/>
      <protection/>
    </xf>
    <xf numFmtId="4" fontId="8" fillId="34" borderId="10" xfId="0" applyNumberFormat="1" applyFont="1" applyFill="1" applyBorder="1" applyAlignment="1" applyProtection="1">
      <alignment horizontal="justify" wrapText="1"/>
      <protection/>
    </xf>
    <xf numFmtId="4" fontId="8" fillId="34" borderId="10" xfId="0" applyNumberFormat="1" applyFont="1" applyFill="1" applyBorder="1" applyAlignment="1" applyProtection="1">
      <alignment vertical="center" wrapText="1"/>
      <protection/>
    </xf>
    <xf numFmtId="4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vertical="center" wrapText="1"/>
    </xf>
    <xf numFmtId="201" fontId="8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justify" wrapText="1"/>
    </xf>
    <xf numFmtId="193" fontId="8" fillId="34" borderId="0" xfId="0" applyNumberFormat="1" applyFont="1" applyFill="1" applyBorder="1" applyAlignment="1">
      <alignment vertical="center" wrapText="1"/>
    </xf>
    <xf numFmtId="193" fontId="8" fillId="34" borderId="10" xfId="0" applyNumberFormat="1" applyFont="1" applyFill="1" applyBorder="1" applyAlignment="1" applyProtection="1">
      <alignment horizontal="center" vertical="center" wrapText="1"/>
      <protection/>
    </xf>
    <xf numFmtId="193" fontId="8" fillId="34" borderId="10" xfId="0" applyNumberFormat="1" applyFont="1" applyFill="1" applyBorder="1" applyAlignment="1">
      <alignment horizontal="center" vertical="center" wrapText="1"/>
    </xf>
    <xf numFmtId="193" fontId="8" fillId="34" borderId="10" xfId="0" applyNumberFormat="1" applyFont="1" applyFill="1" applyBorder="1" applyAlignment="1" applyProtection="1">
      <alignment vertical="center" wrapText="1"/>
      <protection/>
    </xf>
    <xf numFmtId="193" fontId="8" fillId="35" borderId="10" xfId="0" applyNumberFormat="1" applyFont="1" applyFill="1" applyBorder="1" applyAlignment="1" applyProtection="1">
      <alignment vertical="center" wrapText="1"/>
      <protection/>
    </xf>
    <xf numFmtId="0" fontId="8" fillId="35" borderId="10" xfId="0" applyFont="1" applyFill="1" applyBorder="1" applyAlignment="1">
      <alignment horizontal="justify" vertical="top" wrapText="1"/>
    </xf>
    <xf numFmtId="4" fontId="8" fillId="35" borderId="10" xfId="0" applyNumberFormat="1" applyFont="1" applyFill="1" applyBorder="1" applyAlignment="1">
      <alignment horizontal="center" wrapText="1"/>
    </xf>
    <xf numFmtId="4" fontId="8" fillId="35" borderId="10" xfId="0" applyNumberFormat="1" applyFont="1" applyFill="1" applyBorder="1" applyAlignment="1" applyProtection="1">
      <alignment vertical="center" wrapText="1"/>
      <protection/>
    </xf>
    <xf numFmtId="4" fontId="8" fillId="35" borderId="10" xfId="0" applyNumberFormat="1" applyFont="1" applyFill="1" applyBorder="1" applyAlignment="1" applyProtection="1">
      <alignment horizontal="center" vertical="center" wrapText="1"/>
      <protection/>
    </xf>
    <xf numFmtId="4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4" fontId="8" fillId="35" borderId="10" xfId="0" applyNumberFormat="1" applyFont="1" applyFill="1" applyBorder="1" applyAlignment="1">
      <alignment horizontal="left" vertical="center" wrapText="1"/>
    </xf>
    <xf numFmtId="4" fontId="8" fillId="35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4" fontId="6" fillId="35" borderId="10" xfId="0" applyNumberFormat="1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193" fontId="8" fillId="36" borderId="10" xfId="0" applyNumberFormat="1" applyFont="1" applyFill="1" applyBorder="1" applyAlignment="1" applyProtection="1">
      <alignment wrapText="1"/>
      <protection/>
    </xf>
    <xf numFmtId="4" fontId="6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wrapText="1"/>
    </xf>
    <xf numFmtId="4" fontId="8" fillId="36" borderId="10" xfId="0" applyNumberFormat="1" applyFont="1" applyFill="1" applyBorder="1" applyAlignment="1" applyProtection="1">
      <alignment vertical="center" wrapText="1"/>
      <protection/>
    </xf>
    <xf numFmtId="4" fontId="8" fillId="36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applyProtection="1">
      <alignment wrapText="1"/>
      <protection/>
    </xf>
    <xf numFmtId="49" fontId="9" fillId="0" borderId="16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9" fillId="0" borderId="17" xfId="0" applyNumberFormat="1" applyFont="1" applyFill="1" applyBorder="1" applyAlignment="1">
      <alignment horizontal="left" vertical="top" wrapText="1"/>
    </xf>
    <xf numFmtId="49" fontId="9" fillId="0" borderId="18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4" fontId="8" fillId="34" borderId="12" xfId="0" applyNumberFormat="1" applyFont="1" applyFill="1" applyBorder="1" applyAlignment="1" applyProtection="1">
      <alignment vertical="center" wrapText="1"/>
      <protection/>
    </xf>
    <xf numFmtId="4" fontId="8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5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9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5" xfId="0" applyNumberFormat="1" applyFont="1" applyFill="1" applyBorder="1" applyAlignment="1">
      <alignment horizontal="justify" vertical="top" wrapText="1"/>
    </xf>
    <xf numFmtId="0" fontId="9" fillId="0" borderId="19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9" fillId="0" borderId="19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justify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9" xfId="0" applyFill="1" applyBorder="1" applyAlignment="1">
      <alignment horizontal="justify" vertical="top" wrapText="1"/>
    </xf>
    <xf numFmtId="0" fontId="0" fillId="0" borderId="11" xfId="0" applyFill="1" applyBorder="1" applyAlignment="1">
      <alignment horizontal="justify" vertical="top" wrapText="1"/>
    </xf>
    <xf numFmtId="0" fontId="0" fillId="0" borderId="1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55" fillId="0" borderId="19" xfId="0" applyFont="1" applyFill="1" applyBorder="1" applyAlignment="1">
      <alignment horizontal="justify" vertical="center" wrapText="1"/>
    </xf>
    <xf numFmtId="0" fontId="55" fillId="0" borderId="11" xfId="0" applyFont="1" applyFill="1" applyBorder="1" applyAlignment="1">
      <alignment horizontal="justify" vertical="center" wrapText="1"/>
    </xf>
    <xf numFmtId="0" fontId="8" fillId="36" borderId="12" xfId="0" applyFont="1" applyFill="1" applyBorder="1" applyAlignment="1" applyProtection="1">
      <alignment horizontal="justify" vertical="top" wrapText="1"/>
      <protection/>
    </xf>
    <xf numFmtId="0" fontId="0" fillId="36" borderId="13" xfId="0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8" fillId="35" borderId="12" xfId="0" applyFont="1" applyFill="1" applyBorder="1" applyAlignment="1">
      <alignment horizontal="justify" vertical="top" wrapText="1"/>
    </xf>
    <xf numFmtId="0" fontId="0" fillId="35" borderId="13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9" fillId="0" borderId="19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10" fillId="36" borderId="12" xfId="0" applyFont="1" applyFill="1" applyBorder="1" applyAlignment="1">
      <alignment horizontal="left" vertical="center" wrapText="1"/>
    </xf>
    <xf numFmtId="0" fontId="10" fillId="36" borderId="13" xfId="0" applyFont="1" applyFill="1" applyBorder="1" applyAlignment="1">
      <alignment horizontal="left" vertical="center" wrapText="1"/>
    </xf>
    <xf numFmtId="0" fontId="10" fillId="36" borderId="14" xfId="0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justify" vertical="top" wrapText="1"/>
    </xf>
    <xf numFmtId="0" fontId="11" fillId="36" borderId="13" xfId="0" applyFont="1" applyFill="1" applyBorder="1" applyAlignment="1">
      <alignment wrapText="1"/>
    </xf>
    <xf numFmtId="0" fontId="11" fillId="36" borderId="14" xfId="0" applyFont="1" applyFill="1" applyBorder="1" applyAlignment="1">
      <alignment wrapText="1"/>
    </xf>
    <xf numFmtId="0" fontId="11" fillId="35" borderId="13" xfId="0" applyFont="1" applyFill="1" applyBorder="1" applyAlignment="1">
      <alignment wrapText="1"/>
    </xf>
    <xf numFmtId="0" fontId="11" fillId="35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justify" vertical="center" wrapText="1"/>
    </xf>
    <xf numFmtId="0" fontId="0" fillId="0" borderId="19" xfId="0" applyFill="1" applyBorder="1" applyAlignment="1">
      <alignment horizontal="justify" wrapText="1"/>
    </xf>
    <xf numFmtId="0" fontId="0" fillId="0" borderId="11" xfId="0" applyFill="1" applyBorder="1" applyAlignment="1">
      <alignment horizontal="justify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6384" width="9.140625" style="1" customWidth="1"/>
  </cols>
  <sheetData>
    <row r="1" spans="1:2" ht="18.75">
      <c r="A1" s="117"/>
      <c r="B1" s="117"/>
    </row>
    <row r="9" spans="1:9" ht="12.75">
      <c r="A9" s="122" t="s">
        <v>52</v>
      </c>
      <c r="B9" s="123"/>
      <c r="C9" s="123"/>
      <c r="D9" s="123"/>
      <c r="E9" s="123"/>
      <c r="F9" s="123"/>
      <c r="G9" s="123"/>
      <c r="H9" s="123"/>
      <c r="I9" s="123"/>
    </row>
    <row r="10" spans="1:9" ht="61.5" customHeight="1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 ht="31.5" customHeight="1">
      <c r="A11" s="118" t="s">
        <v>53</v>
      </c>
      <c r="B11" s="118"/>
      <c r="C11" s="118"/>
      <c r="D11" s="118"/>
      <c r="E11" s="118"/>
      <c r="F11" s="118"/>
      <c r="G11" s="118"/>
      <c r="H11" s="118"/>
      <c r="I11" s="118"/>
    </row>
    <row r="13" spans="1:9" ht="27" customHeight="1">
      <c r="A13" s="119" t="s">
        <v>24</v>
      </c>
      <c r="B13" s="119"/>
      <c r="C13" s="119"/>
      <c r="D13" s="119"/>
      <c r="E13" s="119"/>
      <c r="F13" s="119"/>
      <c r="G13" s="119"/>
      <c r="H13" s="119"/>
      <c r="I13" s="119"/>
    </row>
    <row r="14" spans="1:9" ht="27" customHeight="1">
      <c r="A14" s="119" t="s">
        <v>25</v>
      </c>
      <c r="B14" s="119"/>
      <c r="C14" s="119"/>
      <c r="D14" s="119"/>
      <c r="E14" s="119"/>
      <c r="F14" s="119"/>
      <c r="G14" s="119"/>
      <c r="H14" s="119"/>
      <c r="I14" s="119"/>
    </row>
    <row r="15" spans="1:9" ht="85.5" customHeight="1">
      <c r="A15" s="120" t="s">
        <v>71</v>
      </c>
      <c r="B15" s="120"/>
      <c r="C15" s="120"/>
      <c r="D15" s="120"/>
      <c r="E15" s="120"/>
      <c r="F15" s="120"/>
      <c r="G15" s="120"/>
      <c r="H15" s="120"/>
      <c r="I15" s="120"/>
    </row>
    <row r="17" spans="4:6" ht="16.5">
      <c r="D17" s="121" t="s">
        <v>70</v>
      </c>
      <c r="E17" s="121"/>
      <c r="F17" s="121"/>
    </row>
    <row r="41" spans="1:9" ht="16.5">
      <c r="A41" s="116" t="s">
        <v>26</v>
      </c>
      <c r="B41" s="116"/>
      <c r="C41" s="116"/>
      <c r="D41" s="116"/>
      <c r="E41" s="116"/>
      <c r="F41" s="116"/>
      <c r="G41" s="116"/>
      <c r="H41" s="116"/>
      <c r="I41" s="116"/>
    </row>
    <row r="42" spans="1:9" ht="16.5">
      <c r="A42" s="116" t="s">
        <v>72</v>
      </c>
      <c r="B42" s="116"/>
      <c r="C42" s="116"/>
      <c r="D42" s="116"/>
      <c r="E42" s="116"/>
      <c r="F42" s="116"/>
      <c r="G42" s="116"/>
      <c r="H42" s="116"/>
      <c r="I42" s="116"/>
    </row>
  </sheetData>
  <sheetProtection/>
  <mergeCells count="9">
    <mergeCell ref="A42:I42"/>
    <mergeCell ref="A1:B1"/>
    <mergeCell ref="A11:I11"/>
    <mergeCell ref="A13:I13"/>
    <mergeCell ref="A14:I14"/>
    <mergeCell ref="A15:I15"/>
    <mergeCell ref="A41:I41"/>
    <mergeCell ref="D17:F17"/>
    <mergeCell ref="A9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8"/>
  <sheetViews>
    <sheetView showGridLines="0" tabSelected="1" zoomScale="70" zoomScaleNormal="70" zoomScaleSheetLayoutView="100" zoomScalePageLayoutView="0" workbookViewId="0" topLeftCell="P1">
      <pane ySplit="2" topLeftCell="A45" activePane="bottomLeft" state="frozen"/>
      <selection pane="topLeft" activeCell="A1" sqref="A1"/>
      <selection pane="bottomLeft" activeCell="AF59" sqref="AF59:AF64"/>
    </sheetView>
  </sheetViews>
  <sheetFormatPr defaultColWidth="9.140625" defaultRowHeight="12.75"/>
  <cols>
    <col min="1" max="1" width="54.28125" style="39" customWidth="1"/>
    <col min="2" max="2" width="13.00390625" style="39" customWidth="1"/>
    <col min="3" max="3" width="14.28125" style="38" customWidth="1"/>
    <col min="4" max="4" width="10.8515625" style="38" customWidth="1"/>
    <col min="5" max="6" width="14.28125" style="38" customWidth="1"/>
    <col min="7" max="7" width="14.140625" style="38" customWidth="1"/>
    <col min="8" max="8" width="11.140625" style="28" customWidth="1"/>
    <col min="9" max="9" width="14.140625" style="28" customWidth="1"/>
    <col min="10" max="10" width="14.28125" style="28" customWidth="1"/>
    <col min="11" max="13" width="14.421875" style="28" customWidth="1"/>
    <col min="14" max="14" width="14.57421875" style="28" customWidth="1"/>
    <col min="15" max="19" width="14.7109375" style="28" customWidth="1"/>
    <col min="20" max="20" width="14.7109375" style="38" customWidth="1"/>
    <col min="21" max="21" width="15.140625" style="38" customWidth="1"/>
    <col min="22" max="30" width="14.7109375" style="38" customWidth="1"/>
    <col min="31" max="31" width="15.00390625" style="38" customWidth="1"/>
    <col min="32" max="32" width="60.7109375" style="39" customWidth="1"/>
    <col min="33" max="33" width="34.8515625" style="28" customWidth="1"/>
    <col min="34" max="16384" width="9.140625" style="28" customWidth="1"/>
  </cols>
  <sheetData>
    <row r="1" spans="1:32" s="3" customFormat="1" ht="18.75" customHeight="1">
      <c r="A1" s="137" t="s">
        <v>5</v>
      </c>
      <c r="B1" s="134" t="s">
        <v>74</v>
      </c>
      <c r="C1" s="134" t="s">
        <v>73</v>
      </c>
      <c r="D1" s="134" t="s">
        <v>54</v>
      </c>
      <c r="E1" s="134" t="s">
        <v>18</v>
      </c>
      <c r="F1" s="133" t="s">
        <v>14</v>
      </c>
      <c r="G1" s="133"/>
      <c r="H1" s="133" t="s">
        <v>0</v>
      </c>
      <c r="I1" s="133"/>
      <c r="J1" s="133" t="s">
        <v>1</v>
      </c>
      <c r="K1" s="133"/>
      <c r="L1" s="133" t="s">
        <v>2</v>
      </c>
      <c r="M1" s="133"/>
      <c r="N1" s="133" t="s">
        <v>3</v>
      </c>
      <c r="O1" s="133"/>
      <c r="P1" s="133" t="s">
        <v>4</v>
      </c>
      <c r="Q1" s="133"/>
      <c r="R1" s="133" t="s">
        <v>6</v>
      </c>
      <c r="S1" s="133"/>
      <c r="T1" s="133" t="s">
        <v>7</v>
      </c>
      <c r="U1" s="133"/>
      <c r="V1" s="133" t="s">
        <v>8</v>
      </c>
      <c r="W1" s="133"/>
      <c r="X1" s="133" t="s">
        <v>9</v>
      </c>
      <c r="Y1" s="133"/>
      <c r="Z1" s="133" t="s">
        <v>10</v>
      </c>
      <c r="AA1" s="133"/>
      <c r="AB1" s="133" t="s">
        <v>11</v>
      </c>
      <c r="AC1" s="133"/>
      <c r="AD1" s="133" t="s">
        <v>12</v>
      </c>
      <c r="AE1" s="133"/>
      <c r="AF1" s="152" t="s">
        <v>19</v>
      </c>
    </row>
    <row r="2" spans="1:32" s="3" customFormat="1" ht="86.25" customHeight="1">
      <c r="A2" s="137"/>
      <c r="B2" s="135"/>
      <c r="C2" s="135"/>
      <c r="D2" s="136"/>
      <c r="E2" s="135"/>
      <c r="F2" s="2" t="s">
        <v>16</v>
      </c>
      <c r="G2" s="2" t="s">
        <v>15</v>
      </c>
      <c r="H2" s="4" t="s">
        <v>13</v>
      </c>
      <c r="I2" s="4" t="s">
        <v>17</v>
      </c>
      <c r="J2" s="4" t="s">
        <v>13</v>
      </c>
      <c r="K2" s="4" t="s">
        <v>17</v>
      </c>
      <c r="L2" s="4" t="s">
        <v>13</v>
      </c>
      <c r="M2" s="4" t="s">
        <v>17</v>
      </c>
      <c r="N2" s="4" t="s">
        <v>13</v>
      </c>
      <c r="O2" s="4" t="s">
        <v>17</v>
      </c>
      <c r="P2" s="4" t="s">
        <v>13</v>
      </c>
      <c r="Q2" s="4" t="s">
        <v>17</v>
      </c>
      <c r="R2" s="4" t="s">
        <v>13</v>
      </c>
      <c r="S2" s="4" t="s">
        <v>17</v>
      </c>
      <c r="T2" s="4" t="s">
        <v>13</v>
      </c>
      <c r="U2" s="4" t="s">
        <v>17</v>
      </c>
      <c r="V2" s="4" t="s">
        <v>13</v>
      </c>
      <c r="W2" s="4" t="s">
        <v>17</v>
      </c>
      <c r="X2" s="4" t="s">
        <v>13</v>
      </c>
      <c r="Y2" s="4" t="s">
        <v>17</v>
      </c>
      <c r="Z2" s="4" t="s">
        <v>13</v>
      </c>
      <c r="AA2" s="4" t="s">
        <v>17</v>
      </c>
      <c r="AB2" s="4" t="s">
        <v>13</v>
      </c>
      <c r="AC2" s="4" t="s">
        <v>17</v>
      </c>
      <c r="AD2" s="4" t="s">
        <v>13</v>
      </c>
      <c r="AE2" s="4" t="s">
        <v>17</v>
      </c>
      <c r="AF2" s="153"/>
    </row>
    <row r="3" spans="1:32" s="7" customFormat="1" ht="24.75" customHeight="1">
      <c r="A3" s="6">
        <v>1</v>
      </c>
      <c r="B3" s="6">
        <v>2</v>
      </c>
      <c r="C3" s="6">
        <v>3</v>
      </c>
      <c r="D3" s="6"/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6">
        <v>31</v>
      </c>
    </row>
    <row r="4" spans="1:32" s="10" customFormat="1" ht="16.5">
      <c r="A4" s="8" t="s">
        <v>75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1" customFormat="1" ht="16.5" customHeight="1">
      <c r="A5" s="165" t="s">
        <v>29</v>
      </c>
      <c r="B5" s="166"/>
      <c r="C5" s="166"/>
      <c r="D5" s="166"/>
      <c r="E5" s="166"/>
      <c r="F5" s="166"/>
      <c r="G5" s="166"/>
      <c r="H5" s="166"/>
      <c r="I5" s="166"/>
      <c r="J5" s="166"/>
      <c r="K5" s="167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106"/>
    </row>
    <row r="6" spans="1:33" s="11" customFormat="1" ht="18.75" customHeight="1">
      <c r="A6" s="168" t="s">
        <v>30</v>
      </c>
      <c r="B6" s="169"/>
      <c r="C6" s="169"/>
      <c r="D6" s="169"/>
      <c r="E6" s="169"/>
      <c r="F6" s="169"/>
      <c r="G6" s="169"/>
      <c r="H6" s="169"/>
      <c r="I6" s="169"/>
      <c r="J6" s="169"/>
      <c r="K6" s="170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142" t="s">
        <v>69</v>
      </c>
      <c r="AG6" s="107"/>
    </row>
    <row r="7" spans="1:33" s="11" customFormat="1" ht="66">
      <c r="A7" s="63" t="s">
        <v>59</v>
      </c>
      <c r="B7" s="78"/>
      <c r="C7" s="79"/>
      <c r="D7" s="79"/>
      <c r="E7" s="79"/>
      <c r="F7" s="80"/>
      <c r="G7" s="79"/>
      <c r="H7" s="78"/>
      <c r="I7" s="79"/>
      <c r="J7" s="81"/>
      <c r="K7" s="81"/>
      <c r="L7" s="78"/>
      <c r="M7" s="79"/>
      <c r="N7" s="78"/>
      <c r="O7" s="79"/>
      <c r="P7" s="79"/>
      <c r="Q7" s="79"/>
      <c r="R7" s="79"/>
      <c r="S7" s="79"/>
      <c r="T7" s="78"/>
      <c r="U7" s="79"/>
      <c r="V7" s="79"/>
      <c r="W7" s="79"/>
      <c r="X7" s="79"/>
      <c r="Y7" s="79"/>
      <c r="Z7" s="78"/>
      <c r="AA7" s="79"/>
      <c r="AB7" s="79"/>
      <c r="AC7" s="79"/>
      <c r="AD7" s="78"/>
      <c r="AE7" s="79"/>
      <c r="AF7" s="143"/>
      <c r="AG7" s="108"/>
    </row>
    <row r="8" spans="1:33" s="11" customFormat="1" ht="17.25" customHeight="1">
      <c r="A8" s="48" t="s">
        <v>27</v>
      </c>
      <c r="B8" s="45">
        <f>B9+B10+B11+B12</f>
        <v>200</v>
      </c>
      <c r="C8" s="45">
        <f>C9+C10+C11+C12</f>
        <v>0</v>
      </c>
      <c r="D8" s="45">
        <f>D9+D10+D11+D12</f>
        <v>0</v>
      </c>
      <c r="E8" s="45">
        <f>E9+E10+E11+E12</f>
        <v>0</v>
      </c>
      <c r="F8" s="46">
        <f>(E8/B8)*100</f>
        <v>0</v>
      </c>
      <c r="G8" s="46" t="e">
        <f>(E8/C8)*100</f>
        <v>#DIV/0!</v>
      </c>
      <c r="H8" s="45">
        <f aca="true" t="shared" si="0" ref="H8:AE8">H9+H10+H11+H12</f>
        <v>0</v>
      </c>
      <c r="I8" s="45">
        <f t="shared" si="0"/>
        <v>0</v>
      </c>
      <c r="J8" s="46">
        <f t="shared" si="0"/>
        <v>0</v>
      </c>
      <c r="K8" s="46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50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45">
        <f>T9+T10+T11+T12</f>
        <v>50</v>
      </c>
      <c r="U8" s="45">
        <f>U9+U10+U11+U12</f>
        <v>0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50</v>
      </c>
      <c r="AA8" s="45">
        <f t="shared" si="0"/>
        <v>0</v>
      </c>
      <c r="AB8" s="45">
        <f t="shared" si="0"/>
        <v>0</v>
      </c>
      <c r="AC8" s="45">
        <f t="shared" si="0"/>
        <v>0</v>
      </c>
      <c r="AD8" s="45">
        <f>AD9+AD10+AD11+AD12</f>
        <v>50</v>
      </c>
      <c r="AE8" s="45">
        <f t="shared" si="0"/>
        <v>0</v>
      </c>
      <c r="AF8" s="143"/>
      <c r="AG8" s="108"/>
    </row>
    <row r="9" spans="1:33" s="11" customFormat="1" ht="16.5">
      <c r="A9" s="44" t="s">
        <v>20</v>
      </c>
      <c r="B9" s="51">
        <f>H9+J9+L9+N9+P9+R9+T9+V9+X9+Z9+AB9+AD9</f>
        <v>140</v>
      </c>
      <c r="C9" s="50">
        <f>H9</f>
        <v>0</v>
      </c>
      <c r="D9" s="49">
        <f>E9</f>
        <v>0</v>
      </c>
      <c r="E9" s="50">
        <f>I9++K9+M9+O9+Q9+S9+U9+W9+Y9+AA9+AC9+AE9</f>
        <v>0</v>
      </c>
      <c r="F9" s="50">
        <f>(E9/B9)*100</f>
        <v>0</v>
      </c>
      <c r="G9" s="50" t="e">
        <f>(E9/C9)*100</f>
        <v>#DIV/0!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35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35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35</v>
      </c>
      <c r="AA9" s="50">
        <v>0</v>
      </c>
      <c r="AB9" s="50">
        <v>0</v>
      </c>
      <c r="AC9" s="50">
        <v>0</v>
      </c>
      <c r="AD9" s="50">
        <v>35</v>
      </c>
      <c r="AE9" s="50">
        <v>0</v>
      </c>
      <c r="AF9" s="143"/>
      <c r="AG9" s="109"/>
    </row>
    <row r="10" spans="1:33" s="11" customFormat="1" ht="23.25" customHeight="1">
      <c r="A10" s="44" t="s">
        <v>21</v>
      </c>
      <c r="B10" s="49">
        <f>H10+J10+L10+N10+P10+R10+T10+V10+X10+Z10+AB10+AD10</f>
        <v>60</v>
      </c>
      <c r="C10" s="50">
        <f>H10</f>
        <v>0</v>
      </c>
      <c r="D10" s="50">
        <f>E10</f>
        <v>0</v>
      </c>
      <c r="E10" s="50">
        <f>I10++K10+M10+O10+Q10+S10+U10+W10+Y10+AA10+AC10+AE10</f>
        <v>0</v>
      </c>
      <c r="F10" s="50">
        <f>(E10/B10)*100</f>
        <v>0</v>
      </c>
      <c r="G10" s="50" t="e">
        <f>(E10/C10)*100</f>
        <v>#DIV/0!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15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15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15</v>
      </c>
      <c r="AA10" s="50">
        <v>0</v>
      </c>
      <c r="AB10" s="50">
        <v>0</v>
      </c>
      <c r="AC10" s="50">
        <v>0</v>
      </c>
      <c r="AD10" s="50">
        <v>15</v>
      </c>
      <c r="AE10" s="50">
        <v>0</v>
      </c>
      <c r="AF10" s="143"/>
      <c r="AG10" s="109"/>
    </row>
    <row r="11" spans="1:33" s="11" customFormat="1" ht="16.5" customHeight="1" hidden="1">
      <c r="A11" s="44" t="s">
        <v>22</v>
      </c>
      <c r="B11" s="51">
        <f>H11+J11+L11+P11+R11+T11+V11+X11+Z11+AB11+AD11</f>
        <v>0</v>
      </c>
      <c r="C11" s="50">
        <f>H11</f>
        <v>0</v>
      </c>
      <c r="D11" s="50"/>
      <c r="E11" s="50">
        <f>I11++K11+M11+O11+Q11+S11+U11+W11+Y11+AA11+AC11</f>
        <v>0</v>
      </c>
      <c r="F11" s="50" t="e">
        <f>(E11/B11)*100</f>
        <v>#DIV/0!</v>
      </c>
      <c r="G11" s="50"/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143"/>
      <c r="AG11" s="109"/>
    </row>
    <row r="12" spans="1:33" s="18" customFormat="1" ht="20.25" customHeight="1">
      <c r="A12" s="47" t="s">
        <v>23</v>
      </c>
      <c r="B12" s="51">
        <f>H12+J12+L12+P12+R12+T12+V12+X12+Z12+AB12+AD12</f>
        <v>0</v>
      </c>
      <c r="C12" s="50">
        <f>H12</f>
        <v>0</v>
      </c>
      <c r="D12" s="50"/>
      <c r="E12" s="50">
        <f>I12++K12+M12+O12+Q12+S12+U12+W12+Y12+AA12</f>
        <v>0</v>
      </c>
      <c r="F12" s="50" t="e">
        <f>(E12/B12)*100</f>
        <v>#DIV/0!</v>
      </c>
      <c r="G12" s="50"/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144"/>
      <c r="AG12" s="110"/>
    </row>
    <row r="13" spans="1:33" s="11" customFormat="1" ht="165">
      <c r="A13" s="63" t="s">
        <v>60</v>
      </c>
      <c r="B13" s="73"/>
      <c r="C13" s="71"/>
      <c r="D13" s="71"/>
      <c r="E13" s="71"/>
      <c r="F13" s="71"/>
      <c r="G13" s="71"/>
      <c r="H13" s="71"/>
      <c r="I13" s="71"/>
      <c r="J13" s="70"/>
      <c r="K13" s="70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156" t="s">
        <v>68</v>
      </c>
      <c r="AG13" s="127"/>
    </row>
    <row r="14" spans="1:33" s="11" customFormat="1" ht="16.5">
      <c r="A14" s="48" t="s">
        <v>27</v>
      </c>
      <c r="B14" s="45">
        <f>B15+B16+B17+B18</f>
        <v>327.09499999999997</v>
      </c>
      <c r="C14" s="45">
        <f>C15+C16+C17+C18</f>
        <v>25.882</v>
      </c>
      <c r="D14" s="45">
        <f>D15+D16+D17+D18</f>
        <v>25.88</v>
      </c>
      <c r="E14" s="45">
        <f>E15+E16+E17+E18</f>
        <v>25.88</v>
      </c>
      <c r="F14" s="46">
        <f>(E14/B14)*100</f>
        <v>7.912074473776733</v>
      </c>
      <c r="G14" s="46">
        <f>(E14/C14)*100</f>
        <v>99.99227262189937</v>
      </c>
      <c r="H14" s="45">
        <f aca="true" t="shared" si="1" ref="H14:AE14">H15+H16+H17+H18</f>
        <v>25.882</v>
      </c>
      <c r="I14" s="45">
        <f t="shared" si="1"/>
        <v>25.88</v>
      </c>
      <c r="J14" s="45">
        <f t="shared" si="1"/>
        <v>27.383</v>
      </c>
      <c r="K14" s="45">
        <f t="shared" si="1"/>
        <v>0</v>
      </c>
      <c r="L14" s="45">
        <f t="shared" si="1"/>
        <v>27.383</v>
      </c>
      <c r="M14" s="45">
        <f t="shared" si="1"/>
        <v>0</v>
      </c>
      <c r="N14" s="45">
        <f t="shared" si="1"/>
        <v>27.383</v>
      </c>
      <c r="O14" s="45">
        <f t="shared" si="1"/>
        <v>0</v>
      </c>
      <c r="P14" s="45">
        <f t="shared" si="1"/>
        <v>27.383</v>
      </c>
      <c r="Q14" s="45">
        <f t="shared" si="1"/>
        <v>0</v>
      </c>
      <c r="R14" s="45">
        <f t="shared" si="1"/>
        <v>27.383</v>
      </c>
      <c r="S14" s="45">
        <f t="shared" si="1"/>
        <v>0</v>
      </c>
      <c r="T14" s="45">
        <f t="shared" si="1"/>
        <v>27.383</v>
      </c>
      <c r="U14" s="45">
        <f t="shared" si="1"/>
        <v>0</v>
      </c>
      <c r="V14" s="45">
        <f t="shared" si="1"/>
        <v>27.383</v>
      </c>
      <c r="W14" s="45">
        <f t="shared" si="1"/>
        <v>0</v>
      </c>
      <c r="X14" s="45">
        <f t="shared" si="1"/>
        <v>27.383</v>
      </c>
      <c r="Y14" s="45">
        <f t="shared" si="1"/>
        <v>0</v>
      </c>
      <c r="Z14" s="45">
        <f t="shared" si="1"/>
        <v>27.383</v>
      </c>
      <c r="AA14" s="45">
        <f t="shared" si="1"/>
        <v>0</v>
      </c>
      <c r="AB14" s="45">
        <f t="shared" si="1"/>
        <v>27.383</v>
      </c>
      <c r="AC14" s="45">
        <f t="shared" si="1"/>
        <v>0</v>
      </c>
      <c r="AD14" s="45">
        <f t="shared" si="1"/>
        <v>27.383</v>
      </c>
      <c r="AE14" s="45">
        <f t="shared" si="1"/>
        <v>0</v>
      </c>
      <c r="AF14" s="156"/>
      <c r="AG14" s="163"/>
    </row>
    <row r="15" spans="1:33" s="11" customFormat="1" ht="16.5">
      <c r="A15" s="44" t="s">
        <v>20</v>
      </c>
      <c r="B15" s="51">
        <f>H15+J15+L15+N15+P15+R15+T15++V15+X15+Z15+AB15+AD15</f>
        <v>0</v>
      </c>
      <c r="C15" s="50">
        <f>H15+J15+L15+N15+P15+R15+T15+V15+X15+Z15+AB15+AD15</f>
        <v>0</v>
      </c>
      <c r="D15" s="49">
        <v>0</v>
      </c>
      <c r="E15" s="50">
        <f>I15++K15+M15+O15+Q15+S15+U15+W15+Y15+AA15+AC15+AE15</f>
        <v>0</v>
      </c>
      <c r="F15" s="50"/>
      <c r="G15" s="50"/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4">
        <v>0</v>
      </c>
      <c r="AF15" s="156"/>
      <c r="AG15" s="163"/>
    </row>
    <row r="16" spans="1:33" s="11" customFormat="1" ht="16.5">
      <c r="A16" s="44" t="s">
        <v>21</v>
      </c>
      <c r="B16" s="51">
        <f>H16+J16+L16+N16+P16+R16+T16++V16+X16+Z16+AB16+AD16</f>
        <v>327.09499999999997</v>
      </c>
      <c r="C16" s="50">
        <f>H16</f>
        <v>25.882</v>
      </c>
      <c r="D16" s="49">
        <f>E16</f>
        <v>25.88</v>
      </c>
      <c r="E16" s="50">
        <f>I16++K16+M16+O16+Q16+S16+U16+W16+Y16+AA16+AC16+AE16</f>
        <v>25.88</v>
      </c>
      <c r="F16" s="50">
        <f>(E16/B16)*100</f>
        <v>7.912074473776733</v>
      </c>
      <c r="G16" s="50">
        <f>(E16/C16)*100</f>
        <v>99.99227262189937</v>
      </c>
      <c r="H16" s="50">
        <v>25.882</v>
      </c>
      <c r="I16" s="50">
        <v>25.88</v>
      </c>
      <c r="J16" s="50">
        <v>27.383</v>
      </c>
      <c r="K16" s="50">
        <v>0</v>
      </c>
      <c r="L16" s="50">
        <v>27.383</v>
      </c>
      <c r="M16" s="50">
        <v>0</v>
      </c>
      <c r="N16" s="50">
        <v>27.383</v>
      </c>
      <c r="O16" s="50">
        <v>0</v>
      </c>
      <c r="P16" s="50">
        <v>27.383</v>
      </c>
      <c r="Q16" s="50">
        <v>0</v>
      </c>
      <c r="R16" s="50">
        <v>27.383</v>
      </c>
      <c r="S16" s="50">
        <v>0</v>
      </c>
      <c r="T16" s="50">
        <v>27.383</v>
      </c>
      <c r="U16" s="50">
        <v>0</v>
      </c>
      <c r="V16" s="50">
        <v>27.383</v>
      </c>
      <c r="W16" s="50">
        <v>0</v>
      </c>
      <c r="X16" s="50">
        <v>27.383</v>
      </c>
      <c r="Y16" s="50">
        <v>0</v>
      </c>
      <c r="Z16" s="50">
        <v>27.383</v>
      </c>
      <c r="AA16" s="50">
        <v>0</v>
      </c>
      <c r="AB16" s="50">
        <v>27.383</v>
      </c>
      <c r="AC16" s="50">
        <v>0</v>
      </c>
      <c r="AD16" s="50">
        <v>27.383</v>
      </c>
      <c r="AE16" s="50">
        <v>0</v>
      </c>
      <c r="AF16" s="156"/>
      <c r="AG16" s="163"/>
    </row>
    <row r="17" spans="1:33" s="11" customFormat="1" ht="16.5" customHeight="1">
      <c r="A17" s="44" t="s">
        <v>22</v>
      </c>
      <c r="B17" s="51">
        <f>H17+J17+L17+N17+P17+R17+T17++V17+X17+Z17+AB17+AD17</f>
        <v>0</v>
      </c>
      <c r="C17" s="50">
        <f>H17+J17+L17+N17+P17+R17+T17+V17+X17+Z17+AB17</f>
        <v>0</v>
      </c>
      <c r="D17" s="49">
        <f>E17</f>
        <v>0</v>
      </c>
      <c r="E17" s="50">
        <f>I17++K17+M17+O17+Q17+S17+U17+W17+Y17+AA17+AC17</f>
        <v>0</v>
      </c>
      <c r="F17" s="50"/>
      <c r="G17" s="50"/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157"/>
      <c r="AG17" s="163"/>
    </row>
    <row r="18" spans="1:33" s="11" customFormat="1" ht="21.75" customHeight="1">
      <c r="A18" s="44" t="s">
        <v>23</v>
      </c>
      <c r="B18" s="49">
        <f>H18+J18+L18+N18+P18+R18+T18++V18+X18+Z18+AB18+AD18</f>
        <v>0</v>
      </c>
      <c r="C18" s="50">
        <f>H18+J18+L18+N18+P18+R18+T18+V18+X18+Z18</f>
        <v>0</v>
      </c>
      <c r="D18" s="49">
        <f>E18</f>
        <v>0</v>
      </c>
      <c r="E18" s="50">
        <f>I18++K18+M18+O18+Q18+S18+U18+W18+Y18+AA18+AC18</f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158"/>
      <c r="AG18" s="164"/>
    </row>
    <row r="19" spans="1:32" s="11" customFormat="1" ht="198.75" customHeight="1">
      <c r="A19" s="63" t="s">
        <v>61</v>
      </c>
      <c r="B19" s="73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105"/>
    </row>
    <row r="20" spans="1:32" s="11" customFormat="1" ht="16.5">
      <c r="A20" s="48" t="s">
        <v>27</v>
      </c>
      <c r="B20" s="45">
        <f>B21+B22+B23+B24</f>
        <v>0</v>
      </c>
      <c r="C20" s="45">
        <f>C21+C22+C23+C24</f>
        <v>0</v>
      </c>
      <c r="D20" s="45">
        <f>D21+D22+D23+D24</f>
        <v>0</v>
      </c>
      <c r="E20" s="45">
        <f>E21+E22+E23+E24</f>
        <v>0</v>
      </c>
      <c r="F20" s="46" t="e">
        <f>(E20/B20)*100</f>
        <v>#DIV/0!</v>
      </c>
      <c r="G20" s="46" t="e">
        <f>(E20/C20)*100</f>
        <v>#DIV/0!</v>
      </c>
      <c r="H20" s="45">
        <f aca="true" t="shared" si="2" ref="H20:W20">H21+H22+H23+H24</f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aca="true" t="shared" si="3" ref="X20:AE20">X21+X22+X23+X24</f>
        <v>0</v>
      </c>
      <c r="Y20" s="45">
        <f t="shared" si="3"/>
        <v>0</v>
      </c>
      <c r="Z20" s="45">
        <f t="shared" si="3"/>
        <v>0</v>
      </c>
      <c r="AA20" s="45">
        <f t="shared" si="3"/>
        <v>0</v>
      </c>
      <c r="AB20" s="45">
        <f t="shared" si="3"/>
        <v>0</v>
      </c>
      <c r="AC20" s="45">
        <f t="shared" si="3"/>
        <v>0</v>
      </c>
      <c r="AD20" s="45">
        <f t="shared" si="3"/>
        <v>0</v>
      </c>
      <c r="AE20" s="45">
        <f t="shared" si="3"/>
        <v>0</v>
      </c>
      <c r="AF20" s="105"/>
    </row>
    <row r="21" spans="1:32" s="11" customFormat="1" ht="16.5">
      <c r="A21" s="44" t="s">
        <v>20</v>
      </c>
      <c r="B21" s="51">
        <f>H21+J21+L21+N21+P21+R21+T21++V21+X21+Z21+AB21+AD21</f>
        <v>0</v>
      </c>
      <c r="C21" s="50">
        <f>H21+J21+L21+N21+P21+R21+T21+V21+X21+Z21+AB21+AD21</f>
        <v>0</v>
      </c>
      <c r="D21" s="49">
        <v>0</v>
      </c>
      <c r="E21" s="50">
        <f>I21++K21+M21+O21+Q21+S21+U21+W21+Y21+AA21+AC21+AE21</f>
        <v>0</v>
      </c>
      <c r="F21" s="50"/>
      <c r="G21" s="50"/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105"/>
    </row>
    <row r="22" spans="1:32" s="11" customFormat="1" ht="16.5">
      <c r="A22" s="44" t="s">
        <v>21</v>
      </c>
      <c r="B22" s="51">
        <f>H22+J22+L22+N22+P22+R22+T22++V22+X22+Z22+AB22+AD22</f>
        <v>0</v>
      </c>
      <c r="C22" s="50">
        <f>H22</f>
        <v>0</v>
      </c>
      <c r="D22" s="49">
        <f>E22</f>
        <v>0</v>
      </c>
      <c r="E22" s="50">
        <f>I22++K22+M22+O22+Q22+S22+U22+W22+Y22+AA22+AC22+AE22</f>
        <v>0</v>
      </c>
      <c r="F22" s="55" t="e">
        <f>(E22/B22)*100</f>
        <v>#DIV/0!</v>
      </c>
      <c r="G22" s="55" t="e">
        <f>(E22/C22)*100</f>
        <v>#DIV/0!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105"/>
    </row>
    <row r="23" spans="1:32" s="11" customFormat="1" ht="27" customHeight="1">
      <c r="A23" s="44" t="s">
        <v>22</v>
      </c>
      <c r="B23" s="51">
        <f>H23+J23+L23+N23+P23+R23+T23++V23+X23+Z23+AB23+AD23</f>
        <v>0</v>
      </c>
      <c r="C23" s="50">
        <f>H23+J23+L23+N23+P23+R23+T23+V23+X23+Z23+AB23</f>
        <v>0</v>
      </c>
      <c r="D23" s="49">
        <f>E23</f>
        <v>0</v>
      </c>
      <c r="E23" s="50">
        <f>I23++K23+M23+O23+Q23+S23+U23+W23+Y23+AA23+AC23</f>
        <v>0</v>
      </c>
      <c r="F23" s="50"/>
      <c r="G23" s="50"/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105"/>
    </row>
    <row r="24" spans="1:32" s="11" customFormat="1" ht="27" customHeight="1">
      <c r="A24" s="44" t="s">
        <v>23</v>
      </c>
      <c r="B24" s="49">
        <f>H24+J24+L24+N24+P24+R24+T24++V24+X24+Z24+AB24+AD24</f>
        <v>0</v>
      </c>
      <c r="C24" s="50">
        <f>H24+J24+L24+N24+P24+R24+T24+V24+X24+Z24</f>
        <v>0</v>
      </c>
      <c r="D24" s="49">
        <f>E24</f>
        <v>0</v>
      </c>
      <c r="E24" s="50">
        <f>I24++K24+M24+O24+Q24+S24+U24+W24+Y24+AA24+AC24</f>
        <v>0</v>
      </c>
      <c r="F24" s="56"/>
      <c r="G24" s="50"/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105"/>
    </row>
    <row r="25" spans="1:32" s="11" customFormat="1" ht="40.5" customHeight="1">
      <c r="A25" s="88" t="s">
        <v>32</v>
      </c>
      <c r="B25" s="84"/>
      <c r="C25" s="85"/>
      <c r="D25" s="85"/>
      <c r="E25" s="85"/>
      <c r="F25" s="86"/>
      <c r="G25" s="86"/>
      <c r="H25" s="86"/>
      <c r="I25" s="85"/>
      <c r="J25" s="85"/>
      <c r="K25" s="85"/>
      <c r="L25" s="85"/>
      <c r="M25" s="85"/>
      <c r="N25" s="86"/>
      <c r="O25" s="85"/>
      <c r="P25" s="85"/>
      <c r="Q25" s="85"/>
      <c r="R25" s="85"/>
      <c r="S25" s="85"/>
      <c r="T25" s="86"/>
      <c r="U25" s="85"/>
      <c r="V25" s="85"/>
      <c r="W25" s="85"/>
      <c r="X25" s="85"/>
      <c r="Y25" s="85"/>
      <c r="Z25" s="86"/>
      <c r="AA25" s="85"/>
      <c r="AB25" s="85"/>
      <c r="AC25" s="85"/>
      <c r="AD25" s="86"/>
      <c r="AE25" s="85"/>
      <c r="AF25" s="19"/>
    </row>
    <row r="26" spans="1:32" s="11" customFormat="1" ht="66">
      <c r="A26" s="91" t="s">
        <v>63</v>
      </c>
      <c r="B26" s="69"/>
      <c r="C26" s="70"/>
      <c r="D26" s="70"/>
      <c r="E26" s="70"/>
      <c r="F26" s="71"/>
      <c r="G26" s="7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27" t="s">
        <v>79</v>
      </c>
    </row>
    <row r="27" spans="1:32" s="11" customFormat="1" ht="16.5">
      <c r="A27" s="12" t="s">
        <v>27</v>
      </c>
      <c r="B27" s="15">
        <f>B28+B29+B30+B31</f>
        <v>3487.7970000000005</v>
      </c>
      <c r="C27" s="15">
        <f>C28+C29+C30+C31</f>
        <v>643.534</v>
      </c>
      <c r="D27" s="15">
        <f>D28+D29+D30+D31</f>
        <v>0</v>
      </c>
      <c r="E27" s="15">
        <f>E28+E29+E30+E31</f>
        <v>546.42</v>
      </c>
      <c r="F27" s="16">
        <f>(E27/B27)*100</f>
        <v>15.666622799434712</v>
      </c>
      <c r="G27" s="16">
        <f>(E27/C27)*100</f>
        <v>84.90926664325428</v>
      </c>
      <c r="H27" s="15">
        <f aca="true" t="shared" si="4" ref="H27:AE27">H28+H29+H30+H31</f>
        <v>643.534</v>
      </c>
      <c r="I27" s="15">
        <f>I28+I29+I30+I31</f>
        <v>546.42</v>
      </c>
      <c r="J27" s="15">
        <f>J28+J29+J30+J31</f>
        <v>288.245</v>
      </c>
      <c r="K27" s="15">
        <f t="shared" si="4"/>
        <v>0</v>
      </c>
      <c r="L27" s="15">
        <f t="shared" si="4"/>
        <v>135.795</v>
      </c>
      <c r="M27" s="15">
        <f t="shared" si="4"/>
        <v>0</v>
      </c>
      <c r="N27" s="15">
        <f>N28+N29+N30+N31</f>
        <v>294.875</v>
      </c>
      <c r="O27" s="15">
        <f t="shared" si="4"/>
        <v>0</v>
      </c>
      <c r="P27" s="15">
        <f>P28+P29+P30+P31</f>
        <v>390.623</v>
      </c>
      <c r="Q27" s="15">
        <f t="shared" si="4"/>
        <v>0</v>
      </c>
      <c r="R27" s="15">
        <f>R28+R29+R30+R31</f>
        <v>282.795</v>
      </c>
      <c r="S27" s="15">
        <f t="shared" si="4"/>
        <v>0</v>
      </c>
      <c r="T27" s="15">
        <f t="shared" si="4"/>
        <v>446.232</v>
      </c>
      <c r="U27" s="15">
        <f t="shared" si="4"/>
        <v>0</v>
      </c>
      <c r="V27" s="15">
        <f t="shared" si="4"/>
        <v>125.924</v>
      </c>
      <c r="W27" s="15">
        <f t="shared" si="4"/>
        <v>0</v>
      </c>
      <c r="X27" s="15">
        <f t="shared" si="4"/>
        <v>116.036</v>
      </c>
      <c r="Y27" s="15">
        <f t="shared" si="4"/>
        <v>0</v>
      </c>
      <c r="Z27" s="15">
        <f t="shared" si="4"/>
        <v>272.471</v>
      </c>
      <c r="AA27" s="15">
        <f t="shared" si="4"/>
        <v>0</v>
      </c>
      <c r="AB27" s="15">
        <f t="shared" si="4"/>
        <v>133.873</v>
      </c>
      <c r="AC27" s="15">
        <f t="shared" si="4"/>
        <v>0</v>
      </c>
      <c r="AD27" s="15">
        <f t="shared" si="4"/>
        <v>357.394</v>
      </c>
      <c r="AE27" s="15">
        <f t="shared" si="4"/>
        <v>0</v>
      </c>
      <c r="AF27" s="128"/>
    </row>
    <row r="28" spans="1:32" s="11" customFormat="1" ht="16.5" customHeight="1">
      <c r="A28" s="13" t="s">
        <v>20</v>
      </c>
      <c r="B28" s="52">
        <f>H28+J28+L28+N28+P28+R28+T28++V28+X28+Z28+AB28+AD28</f>
        <v>3487.7970000000005</v>
      </c>
      <c r="C28" s="53">
        <f>H28</f>
        <v>643.534</v>
      </c>
      <c r="D28" s="21">
        <v>0</v>
      </c>
      <c r="E28" s="53">
        <f>I28++K28+M28+O28+Q28+S28+U28+W28+Y28+AA28+AC28+AE28</f>
        <v>546.42</v>
      </c>
      <c r="F28" s="53">
        <f>(E28/B28)*100</f>
        <v>15.666622799434712</v>
      </c>
      <c r="G28" s="53">
        <f>(E28/C28)*100</f>
        <v>84.90926664325428</v>
      </c>
      <c r="H28" s="21">
        <v>643.534</v>
      </c>
      <c r="I28" s="53">
        <v>546.42</v>
      </c>
      <c r="J28" s="21">
        <v>288.245</v>
      </c>
      <c r="K28" s="21">
        <v>0</v>
      </c>
      <c r="L28" s="21">
        <v>135.795</v>
      </c>
      <c r="M28" s="53">
        <v>0</v>
      </c>
      <c r="N28" s="21">
        <v>294.875</v>
      </c>
      <c r="O28" s="53">
        <v>0</v>
      </c>
      <c r="P28" s="21">
        <v>390.623</v>
      </c>
      <c r="Q28" s="53">
        <v>0</v>
      </c>
      <c r="R28" s="21">
        <v>282.795</v>
      </c>
      <c r="S28" s="53">
        <v>0</v>
      </c>
      <c r="T28" s="21">
        <v>446.232</v>
      </c>
      <c r="U28" s="53">
        <v>0</v>
      </c>
      <c r="V28" s="21">
        <v>125.924</v>
      </c>
      <c r="W28" s="53">
        <v>0</v>
      </c>
      <c r="X28" s="21">
        <v>116.036</v>
      </c>
      <c r="Y28" s="53">
        <v>0</v>
      </c>
      <c r="Z28" s="21">
        <v>272.471</v>
      </c>
      <c r="AA28" s="53">
        <v>0</v>
      </c>
      <c r="AB28" s="21">
        <v>133.873</v>
      </c>
      <c r="AC28" s="53">
        <v>0</v>
      </c>
      <c r="AD28" s="21">
        <v>357.394</v>
      </c>
      <c r="AE28" s="53">
        <v>0</v>
      </c>
      <c r="AF28" s="128"/>
    </row>
    <row r="29" spans="1:32" s="11" customFormat="1" ht="16.5" customHeight="1">
      <c r="A29" s="13" t="s">
        <v>21</v>
      </c>
      <c r="B29" s="52">
        <f>H29+J29+L29+N29+P29+R29+T29++V29+X29+Z29+AB29+AD29</f>
        <v>0</v>
      </c>
      <c r="C29" s="53">
        <f>H29</f>
        <v>0</v>
      </c>
      <c r="D29" s="21">
        <f>E29</f>
        <v>0</v>
      </c>
      <c r="E29" s="53">
        <f>I29++K29+M29+O29+Q29+S29+U29+W29+Y29+AA29+AC29+AE29</f>
        <v>0</v>
      </c>
      <c r="F29" s="53"/>
      <c r="G29" s="53"/>
      <c r="H29" s="52">
        <v>0</v>
      </c>
      <c r="I29" s="53">
        <v>0</v>
      </c>
      <c r="J29" s="21">
        <v>0</v>
      </c>
      <c r="K29" s="21">
        <v>0</v>
      </c>
      <c r="L29" s="52">
        <v>0</v>
      </c>
      <c r="M29" s="53">
        <v>0</v>
      </c>
      <c r="N29" s="52">
        <v>0</v>
      </c>
      <c r="O29" s="53">
        <v>0</v>
      </c>
      <c r="P29" s="52">
        <v>0</v>
      </c>
      <c r="Q29" s="53">
        <v>0</v>
      </c>
      <c r="R29" s="52">
        <v>0</v>
      </c>
      <c r="S29" s="53">
        <v>0</v>
      </c>
      <c r="T29" s="52">
        <v>0</v>
      </c>
      <c r="U29" s="53">
        <v>0</v>
      </c>
      <c r="V29" s="52">
        <v>0</v>
      </c>
      <c r="W29" s="53">
        <v>0</v>
      </c>
      <c r="X29" s="52">
        <v>0</v>
      </c>
      <c r="Y29" s="53">
        <v>0</v>
      </c>
      <c r="Z29" s="52">
        <v>0</v>
      </c>
      <c r="AA29" s="53">
        <v>0</v>
      </c>
      <c r="AB29" s="52">
        <v>0</v>
      </c>
      <c r="AC29" s="53">
        <v>0</v>
      </c>
      <c r="AD29" s="52">
        <v>0</v>
      </c>
      <c r="AE29" s="53">
        <v>0</v>
      </c>
      <c r="AF29" s="128"/>
    </row>
    <row r="30" spans="1:32" s="11" customFormat="1" ht="16.5" customHeight="1">
      <c r="A30" s="13" t="s">
        <v>22</v>
      </c>
      <c r="B30" s="52">
        <f>H30+J30+L30+N30+P30+R30+T30++V30+X30+Z30+AB30+AD30</f>
        <v>0</v>
      </c>
      <c r="C30" s="53">
        <f>H30+J30+L30+N30+P30+R30+T30+V30+X30+Z30+AB30</f>
        <v>0</v>
      </c>
      <c r="D30" s="21">
        <f>E30</f>
        <v>0</v>
      </c>
      <c r="E30" s="53">
        <f>I30++K30+M30+O30+Q30+S30+U30+W30+Y30+AA30+AC30</f>
        <v>0</v>
      </c>
      <c r="F30" s="53" t="e">
        <f>(E30/B30)*100</f>
        <v>#DIV/0!</v>
      </c>
      <c r="G30" s="53" t="e">
        <f>(E30/C30)*100</f>
        <v>#DIV/0!</v>
      </c>
      <c r="H30" s="53">
        <v>0</v>
      </c>
      <c r="I30" s="53">
        <v>0</v>
      </c>
      <c r="J30" s="21">
        <v>0</v>
      </c>
      <c r="K30" s="21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128"/>
    </row>
    <row r="31" spans="1:32" s="11" customFormat="1" ht="16.5" customHeight="1">
      <c r="A31" s="13" t="s">
        <v>23</v>
      </c>
      <c r="B31" s="21">
        <f>H31+J31+L31+N31+P31+R31+T31++V31+X31+Z31+AB31+AD31</f>
        <v>0</v>
      </c>
      <c r="C31" s="53">
        <f>H31+J31+L31+N31+P31+R31+T31+V31+X31+Z31</f>
        <v>0</v>
      </c>
      <c r="D31" s="21">
        <f>E31</f>
        <v>0</v>
      </c>
      <c r="E31" s="53">
        <f>I31++K31+M31+O31+Q31+S31+U31+W31+Y31+AA31+AC31</f>
        <v>0</v>
      </c>
      <c r="F31" s="53"/>
      <c r="G31" s="53"/>
      <c r="H31" s="53">
        <v>0</v>
      </c>
      <c r="I31" s="53">
        <v>0</v>
      </c>
      <c r="J31" s="21">
        <v>0</v>
      </c>
      <c r="K31" s="21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2">
        <v>0</v>
      </c>
      <c r="AE31" s="53">
        <v>0</v>
      </c>
      <c r="AF31" s="129"/>
    </row>
    <row r="32" spans="1:32" s="111" customFormat="1" ht="82.5">
      <c r="A32" s="88" t="s">
        <v>33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89"/>
      <c r="AE32" s="90"/>
      <c r="AF32" s="27"/>
    </row>
    <row r="33" spans="1:32" s="11" customFormat="1" ht="49.5">
      <c r="A33" s="94" t="s">
        <v>31</v>
      </c>
      <c r="B33" s="77"/>
      <c r="C33" s="70"/>
      <c r="D33" s="70"/>
      <c r="E33" s="70"/>
      <c r="F33" s="71"/>
      <c r="G33" s="71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24"/>
    </row>
    <row r="34" spans="1:32" s="11" customFormat="1" ht="16.5">
      <c r="A34" s="27" t="s">
        <v>27</v>
      </c>
      <c r="B34" s="15">
        <f>B35+B36+B37+B38</f>
        <v>110.8</v>
      </c>
      <c r="C34" s="15">
        <f>C35+C36+C37+C38</f>
        <v>0</v>
      </c>
      <c r="D34" s="15">
        <f>D35+D36+D37+D38</f>
        <v>0</v>
      </c>
      <c r="E34" s="15">
        <f>E35+E36+E37+E38</f>
        <v>0</v>
      </c>
      <c r="F34" s="16">
        <f>(E34/B34)*100</f>
        <v>0</v>
      </c>
      <c r="G34" s="16" t="e">
        <f>(E34/C34)*100</f>
        <v>#DIV/0!</v>
      </c>
      <c r="H34" s="15">
        <f aca="true" t="shared" si="5" ref="H34:AE34">H35+H36+H37+H38</f>
        <v>0</v>
      </c>
      <c r="I34" s="15">
        <f t="shared" si="5"/>
        <v>0</v>
      </c>
      <c r="J34" s="15">
        <f t="shared" si="5"/>
        <v>0</v>
      </c>
      <c r="K34" s="15">
        <f t="shared" si="5"/>
        <v>0</v>
      </c>
      <c r="L34" s="15">
        <f t="shared" si="5"/>
        <v>0</v>
      </c>
      <c r="M34" s="15">
        <f t="shared" si="5"/>
        <v>0</v>
      </c>
      <c r="N34" s="15">
        <f t="shared" si="5"/>
        <v>0</v>
      </c>
      <c r="O34" s="15">
        <f t="shared" si="5"/>
        <v>0</v>
      </c>
      <c r="P34" s="15">
        <f t="shared" si="5"/>
        <v>0</v>
      </c>
      <c r="Q34" s="15">
        <f t="shared" si="5"/>
        <v>0</v>
      </c>
      <c r="R34" s="15">
        <f t="shared" si="5"/>
        <v>0</v>
      </c>
      <c r="S34" s="15">
        <f t="shared" si="5"/>
        <v>0</v>
      </c>
      <c r="T34" s="15">
        <f t="shared" si="5"/>
        <v>0</v>
      </c>
      <c r="U34" s="15">
        <f t="shared" si="5"/>
        <v>0</v>
      </c>
      <c r="V34" s="15">
        <f t="shared" si="5"/>
        <v>0</v>
      </c>
      <c r="W34" s="15">
        <f t="shared" si="5"/>
        <v>0</v>
      </c>
      <c r="X34" s="15">
        <f t="shared" si="5"/>
        <v>0</v>
      </c>
      <c r="Y34" s="15">
        <f t="shared" si="5"/>
        <v>0</v>
      </c>
      <c r="Z34" s="15">
        <f t="shared" si="5"/>
        <v>0</v>
      </c>
      <c r="AA34" s="15">
        <f t="shared" si="5"/>
        <v>0</v>
      </c>
      <c r="AB34" s="15">
        <f t="shared" si="5"/>
        <v>110.8</v>
      </c>
      <c r="AC34" s="15">
        <f t="shared" si="5"/>
        <v>0</v>
      </c>
      <c r="AD34" s="15">
        <f t="shared" si="5"/>
        <v>0</v>
      </c>
      <c r="AE34" s="15">
        <f t="shared" si="5"/>
        <v>0</v>
      </c>
      <c r="AF34" s="131"/>
    </row>
    <row r="35" spans="1:32" s="11" customFormat="1" ht="16.5">
      <c r="A35" s="20" t="s">
        <v>20</v>
      </c>
      <c r="B35" s="52">
        <f>H35+J35+L35+N35+P35+R35+T35+V35+X35+Z35+AB35+AD35</f>
        <v>0</v>
      </c>
      <c r="C35" s="53">
        <f>H35+J35+L35+N35+P35+R35+T35+V35+X35+Z35+AA2948+AB35+AD35</f>
        <v>0</v>
      </c>
      <c r="D35" s="21">
        <f>E35</f>
        <v>0</v>
      </c>
      <c r="E35" s="53">
        <f>I35+K35+M35+O35+Q35+S35+U35+W35+Y35+AA35+AC35+AE35</f>
        <v>0</v>
      </c>
      <c r="F35" s="53"/>
      <c r="G35" s="53"/>
      <c r="H35" s="52">
        <v>0</v>
      </c>
      <c r="I35" s="53">
        <v>0</v>
      </c>
      <c r="J35" s="21">
        <v>0</v>
      </c>
      <c r="K35" s="21">
        <v>0</v>
      </c>
      <c r="L35" s="52">
        <v>0</v>
      </c>
      <c r="M35" s="52">
        <v>0</v>
      </c>
      <c r="N35" s="52">
        <v>0</v>
      </c>
      <c r="O35" s="53">
        <v>0</v>
      </c>
      <c r="P35" s="52">
        <v>0</v>
      </c>
      <c r="Q35" s="53">
        <v>0</v>
      </c>
      <c r="R35" s="52">
        <v>0</v>
      </c>
      <c r="S35" s="53">
        <v>0</v>
      </c>
      <c r="T35" s="52">
        <v>0</v>
      </c>
      <c r="U35" s="53">
        <v>0</v>
      </c>
      <c r="V35" s="52">
        <v>0</v>
      </c>
      <c r="W35" s="53">
        <v>0</v>
      </c>
      <c r="X35" s="52">
        <v>0</v>
      </c>
      <c r="Y35" s="53">
        <v>0</v>
      </c>
      <c r="Z35" s="52">
        <v>0</v>
      </c>
      <c r="AA35" s="53">
        <v>0</v>
      </c>
      <c r="AB35" s="52">
        <v>0</v>
      </c>
      <c r="AC35" s="53">
        <v>0</v>
      </c>
      <c r="AD35" s="52">
        <v>0</v>
      </c>
      <c r="AE35" s="53">
        <v>0</v>
      </c>
      <c r="AF35" s="131"/>
    </row>
    <row r="36" spans="1:32" s="11" customFormat="1" ht="16.5">
      <c r="A36" s="20" t="s">
        <v>21</v>
      </c>
      <c r="B36" s="52">
        <f>H36+J36+L36+N36+P36+R36+T36+V36+X36+Z36+AB36+AD36</f>
        <v>110.8</v>
      </c>
      <c r="C36" s="53">
        <f>H36</f>
        <v>0</v>
      </c>
      <c r="D36" s="21">
        <f>E36</f>
        <v>0</v>
      </c>
      <c r="E36" s="53">
        <f>I36+K36+M36+O36+Q36+S36+U36+W36+Y36+AA36+AC36+AE36</f>
        <v>0</v>
      </c>
      <c r="F36" s="53">
        <f>(E36/B36)*100</f>
        <v>0</v>
      </c>
      <c r="G36" s="53" t="e">
        <f>(E36/C36)*100</f>
        <v>#DIV/0!</v>
      </c>
      <c r="H36" s="52">
        <v>0</v>
      </c>
      <c r="I36" s="53">
        <v>0</v>
      </c>
      <c r="J36" s="21">
        <v>0</v>
      </c>
      <c r="K36" s="21">
        <v>0</v>
      </c>
      <c r="L36" s="52">
        <v>0</v>
      </c>
      <c r="M36" s="52">
        <v>0</v>
      </c>
      <c r="N36" s="52">
        <v>0</v>
      </c>
      <c r="O36" s="53">
        <v>0</v>
      </c>
      <c r="P36" s="52">
        <v>0</v>
      </c>
      <c r="Q36" s="53">
        <v>0</v>
      </c>
      <c r="R36" s="52">
        <v>0</v>
      </c>
      <c r="S36" s="53">
        <v>0</v>
      </c>
      <c r="T36" s="52">
        <v>0</v>
      </c>
      <c r="U36" s="53">
        <v>0</v>
      </c>
      <c r="V36" s="52">
        <v>0</v>
      </c>
      <c r="W36" s="53">
        <v>0</v>
      </c>
      <c r="X36" s="52">
        <v>0</v>
      </c>
      <c r="Y36" s="53">
        <v>0</v>
      </c>
      <c r="Z36" s="52">
        <v>0</v>
      </c>
      <c r="AA36" s="53">
        <v>0</v>
      </c>
      <c r="AB36" s="52">
        <v>110.8</v>
      </c>
      <c r="AC36" s="53">
        <v>0</v>
      </c>
      <c r="AD36" s="52">
        <v>0</v>
      </c>
      <c r="AE36" s="53">
        <v>0</v>
      </c>
      <c r="AF36" s="131"/>
    </row>
    <row r="37" spans="1:32" s="11" customFormat="1" ht="16.5" customHeight="1">
      <c r="A37" s="20" t="s">
        <v>22</v>
      </c>
      <c r="B37" s="52">
        <f>H37+J37+L37+N37+P37+R37+T37+V37+X37+Z37+AB37+AD37</f>
        <v>0</v>
      </c>
      <c r="C37" s="53">
        <f>H37+J37+L37+N37+P37+R37+T37+V37+X37+Z37+AA2950+AB37+AD37</f>
        <v>0</v>
      </c>
      <c r="D37" s="21">
        <f>E37</f>
        <v>0</v>
      </c>
      <c r="E37" s="53">
        <f>I37+K37+M37+O37+Q37+S37+U37+W37+Y37+AA37+AC37+AE37</f>
        <v>0</v>
      </c>
      <c r="F37" s="53"/>
      <c r="G37" s="53"/>
      <c r="H37" s="52">
        <v>0</v>
      </c>
      <c r="I37" s="53">
        <v>0</v>
      </c>
      <c r="J37" s="21">
        <v>0</v>
      </c>
      <c r="K37" s="21">
        <v>0</v>
      </c>
      <c r="L37" s="52">
        <v>0</v>
      </c>
      <c r="M37" s="52">
        <v>0</v>
      </c>
      <c r="N37" s="52">
        <v>0</v>
      </c>
      <c r="O37" s="53">
        <v>0</v>
      </c>
      <c r="P37" s="52">
        <v>0</v>
      </c>
      <c r="Q37" s="53">
        <v>0</v>
      </c>
      <c r="R37" s="52">
        <v>0</v>
      </c>
      <c r="S37" s="53">
        <v>0</v>
      </c>
      <c r="T37" s="52">
        <v>0</v>
      </c>
      <c r="U37" s="53">
        <v>0</v>
      </c>
      <c r="V37" s="52">
        <v>0</v>
      </c>
      <c r="W37" s="53">
        <v>0</v>
      </c>
      <c r="X37" s="52">
        <v>0</v>
      </c>
      <c r="Y37" s="53">
        <v>0</v>
      </c>
      <c r="Z37" s="52">
        <v>0</v>
      </c>
      <c r="AA37" s="53">
        <v>0</v>
      </c>
      <c r="AB37" s="52">
        <v>0</v>
      </c>
      <c r="AC37" s="53">
        <v>0</v>
      </c>
      <c r="AD37" s="52">
        <v>0</v>
      </c>
      <c r="AE37" s="53">
        <v>0</v>
      </c>
      <c r="AF37" s="131"/>
    </row>
    <row r="38" spans="1:32" s="18" customFormat="1" ht="28.5" customHeight="1">
      <c r="A38" s="20" t="s">
        <v>23</v>
      </c>
      <c r="B38" s="21">
        <f>H38+J38+L38+N38+P38+R38+T38+V38+X38+Z38+AB38+AD38</f>
        <v>0</v>
      </c>
      <c r="C38" s="53">
        <f>H38+J38+L38+N38+P38+R38+T38+V38+X38+Z38+AA2951+AB38+AD38</f>
        <v>0</v>
      </c>
      <c r="D38" s="21">
        <f>E38</f>
        <v>0</v>
      </c>
      <c r="E38" s="53">
        <f>I38+K38+M38+O38+Q38+S38+U38+W38+Y38+AA38+AC38+AE38</f>
        <v>0</v>
      </c>
      <c r="F38" s="53"/>
      <c r="G38" s="53"/>
      <c r="H38" s="21">
        <v>0</v>
      </c>
      <c r="I38" s="53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53">
        <v>0</v>
      </c>
      <c r="P38" s="21">
        <v>0</v>
      </c>
      <c r="Q38" s="53">
        <v>0</v>
      </c>
      <c r="R38" s="21">
        <v>0</v>
      </c>
      <c r="S38" s="53">
        <v>0</v>
      </c>
      <c r="T38" s="21">
        <v>0</v>
      </c>
      <c r="U38" s="53">
        <v>0</v>
      </c>
      <c r="V38" s="21">
        <v>0</v>
      </c>
      <c r="W38" s="53">
        <v>0</v>
      </c>
      <c r="X38" s="21">
        <v>0</v>
      </c>
      <c r="Y38" s="53">
        <v>0</v>
      </c>
      <c r="Z38" s="21">
        <v>0</v>
      </c>
      <c r="AA38" s="53">
        <v>0</v>
      </c>
      <c r="AB38" s="21">
        <v>0</v>
      </c>
      <c r="AC38" s="53">
        <v>0</v>
      </c>
      <c r="AD38" s="21">
        <v>0</v>
      </c>
      <c r="AE38" s="53">
        <v>0</v>
      </c>
      <c r="AF38" s="132"/>
    </row>
    <row r="39" spans="1:32" s="11" customFormat="1" ht="66">
      <c r="A39" s="91" t="s">
        <v>34</v>
      </c>
      <c r="B39" s="69"/>
      <c r="C39" s="70"/>
      <c r="D39" s="70"/>
      <c r="E39" s="70"/>
      <c r="F39" s="71"/>
      <c r="G39" s="71"/>
      <c r="H39" s="70"/>
      <c r="I39" s="70"/>
      <c r="J39" s="74"/>
      <c r="K39" s="74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3"/>
      <c r="AA39" s="70"/>
      <c r="AB39" s="70"/>
      <c r="AC39" s="70"/>
      <c r="AD39" s="70"/>
      <c r="AE39" s="70"/>
      <c r="AF39" s="127"/>
    </row>
    <row r="40" spans="1:32" s="11" customFormat="1" ht="18" customHeight="1">
      <c r="A40" s="27" t="s">
        <v>27</v>
      </c>
      <c r="B40" s="15">
        <f>B41+B42+B43+B44</f>
        <v>289.1</v>
      </c>
      <c r="C40" s="15">
        <f>C41+C42+C43+C44</f>
        <v>0</v>
      </c>
      <c r="D40" s="15">
        <f>D41+D42+D43+D44</f>
        <v>0</v>
      </c>
      <c r="E40" s="15">
        <f>E41+E42+E43+E44</f>
        <v>0</v>
      </c>
      <c r="F40" s="16">
        <f>(E40/B40)*100</f>
        <v>0</v>
      </c>
      <c r="G40" s="16" t="e">
        <f>(F40/C40)*100</f>
        <v>#DIV/0!</v>
      </c>
      <c r="H40" s="15">
        <f aca="true" t="shared" si="6" ref="H40:AE40">H41+H42+H43+H44</f>
        <v>0</v>
      </c>
      <c r="I40" s="15">
        <f t="shared" si="6"/>
        <v>0</v>
      </c>
      <c r="J40" s="15">
        <f t="shared" si="6"/>
        <v>0</v>
      </c>
      <c r="K40" s="15">
        <f t="shared" si="6"/>
        <v>0</v>
      </c>
      <c r="L40" s="15">
        <f t="shared" si="6"/>
        <v>0</v>
      </c>
      <c r="M40" s="15">
        <f t="shared" si="6"/>
        <v>0</v>
      </c>
      <c r="N40" s="15">
        <f t="shared" si="6"/>
        <v>0</v>
      </c>
      <c r="O40" s="15">
        <f t="shared" si="6"/>
        <v>0</v>
      </c>
      <c r="P40" s="15">
        <f t="shared" si="6"/>
        <v>0</v>
      </c>
      <c r="Q40" s="15">
        <f t="shared" si="6"/>
        <v>0</v>
      </c>
      <c r="R40" s="15">
        <f t="shared" si="6"/>
        <v>0</v>
      </c>
      <c r="S40" s="15">
        <f t="shared" si="6"/>
        <v>0</v>
      </c>
      <c r="T40" s="15">
        <f t="shared" si="6"/>
        <v>0</v>
      </c>
      <c r="U40" s="15">
        <f t="shared" si="6"/>
        <v>0</v>
      </c>
      <c r="V40" s="15">
        <f t="shared" si="6"/>
        <v>0</v>
      </c>
      <c r="W40" s="15">
        <f t="shared" si="6"/>
        <v>0</v>
      </c>
      <c r="X40" s="15">
        <f t="shared" si="6"/>
        <v>0</v>
      </c>
      <c r="Y40" s="15">
        <f t="shared" si="6"/>
        <v>0</v>
      </c>
      <c r="Z40" s="15">
        <f t="shared" si="6"/>
        <v>0</v>
      </c>
      <c r="AA40" s="15">
        <f t="shared" si="6"/>
        <v>0</v>
      </c>
      <c r="AB40" s="15">
        <f t="shared" si="6"/>
        <v>289.1</v>
      </c>
      <c r="AC40" s="15">
        <f t="shared" si="6"/>
        <v>0</v>
      </c>
      <c r="AD40" s="15">
        <f t="shared" si="6"/>
        <v>0</v>
      </c>
      <c r="AE40" s="15">
        <f t="shared" si="6"/>
        <v>0</v>
      </c>
      <c r="AF40" s="154"/>
    </row>
    <row r="41" spans="1:32" s="11" customFormat="1" ht="16.5">
      <c r="A41" s="20" t="s">
        <v>20</v>
      </c>
      <c r="B41" s="52">
        <f>H41+J41+L41+N41+P41+R41+T41+V41+X41+Z41+AB41+AD41</f>
        <v>0</v>
      </c>
      <c r="C41" s="53">
        <f>H41+J41+L41+N41+P41+R41+T41+V41+X41+Z41+AA2954+AB41+AD41</f>
        <v>0</v>
      </c>
      <c r="D41" s="21">
        <f>E41</f>
        <v>0</v>
      </c>
      <c r="E41" s="53">
        <f>I41+K41+M41+O41+Q41+S41+U41+W41+Y41</f>
        <v>0</v>
      </c>
      <c r="F41" s="53"/>
      <c r="G41" s="53"/>
      <c r="H41" s="52">
        <v>0</v>
      </c>
      <c r="I41" s="52">
        <v>0</v>
      </c>
      <c r="J41" s="21">
        <v>0</v>
      </c>
      <c r="K41" s="21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154"/>
    </row>
    <row r="42" spans="1:32" s="18" customFormat="1" ht="19.5" customHeight="1">
      <c r="A42" s="20" t="s">
        <v>21</v>
      </c>
      <c r="B42" s="21">
        <f>H42+J42+L42+N42+P42+R42+T42+V42+X42+Z42+AB42+AD42</f>
        <v>289.1</v>
      </c>
      <c r="C42" s="53">
        <f>H42</f>
        <v>0</v>
      </c>
      <c r="D42" s="21">
        <f>E42</f>
        <v>0</v>
      </c>
      <c r="E42" s="53">
        <f>I42+K42+M42+O42+Q42+S42+U42+W42+Y42+AA42+AC42+AE42</f>
        <v>0</v>
      </c>
      <c r="F42" s="53">
        <f>(E42/B42)*100</f>
        <v>0</v>
      </c>
      <c r="G42" s="53" t="e">
        <f>(F42/C42)*100</f>
        <v>#DIV/0!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53">
        <v>0</v>
      </c>
      <c r="Q42" s="21">
        <v>0</v>
      </c>
      <c r="R42" s="53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289.1</v>
      </c>
      <c r="AC42" s="21">
        <v>0</v>
      </c>
      <c r="AD42" s="21">
        <v>0</v>
      </c>
      <c r="AE42" s="21">
        <v>0</v>
      </c>
      <c r="AF42" s="154"/>
    </row>
    <row r="43" spans="1:32" s="11" customFormat="1" ht="15.75" customHeight="1">
      <c r="A43" s="20" t="s">
        <v>22</v>
      </c>
      <c r="B43" s="52">
        <f>H43+J43+L43+N43+P43+R43+T43+V43+X43+Z43+AB43+AD43</f>
        <v>0</v>
      </c>
      <c r="C43" s="53">
        <f>H43+J43+L43+N43+P43+R43+T43+V43+X43+Z43+AA2956+AB43+AD43</f>
        <v>0</v>
      </c>
      <c r="D43" s="21">
        <f>E43</f>
        <v>0</v>
      </c>
      <c r="E43" s="53">
        <f>I43+K43+M43+O43+Q43+S43+U43+W43+Y43+AA43+AC43+AE43</f>
        <v>0</v>
      </c>
      <c r="F43" s="53"/>
      <c r="G43" s="53"/>
      <c r="H43" s="52">
        <v>0</v>
      </c>
      <c r="I43" s="52">
        <v>0</v>
      </c>
      <c r="J43" s="21">
        <v>0</v>
      </c>
      <c r="K43" s="21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154"/>
    </row>
    <row r="44" spans="1:32" s="11" customFormat="1" ht="18.75" customHeight="1">
      <c r="A44" s="20" t="s">
        <v>23</v>
      </c>
      <c r="B44" s="21">
        <f>H44+J44+L44+N44+P44+R44+T44++V44+X44+Z44+AB44+AD44</f>
        <v>0</v>
      </c>
      <c r="C44" s="53">
        <f>H44+J44+L44+N44+P44+R44+T44+V44+X44+Z44+AA2957+AB44+AD44</f>
        <v>0</v>
      </c>
      <c r="D44" s="21">
        <f>E44</f>
        <v>0</v>
      </c>
      <c r="E44" s="53">
        <f>I44+K44+M44+O44+Q44+S44+U44+W44+Y44+AA44+AC44+AE44</f>
        <v>0</v>
      </c>
      <c r="F44" s="53"/>
      <c r="G44" s="53"/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155"/>
    </row>
    <row r="45" spans="1:32" s="11" customFormat="1" ht="49.5">
      <c r="A45" s="94" t="s">
        <v>35</v>
      </c>
      <c r="B45" s="73"/>
      <c r="C45" s="70"/>
      <c r="D45" s="70"/>
      <c r="E45" s="70"/>
      <c r="F45" s="71"/>
      <c r="G45" s="71"/>
      <c r="H45" s="73"/>
      <c r="I45" s="70"/>
      <c r="J45" s="74"/>
      <c r="K45" s="74"/>
      <c r="L45" s="73"/>
      <c r="M45" s="70"/>
      <c r="N45" s="73"/>
      <c r="O45" s="70"/>
      <c r="P45" s="73"/>
      <c r="Q45" s="70"/>
      <c r="R45" s="73"/>
      <c r="S45" s="70"/>
      <c r="T45" s="73"/>
      <c r="U45" s="70"/>
      <c r="V45" s="73"/>
      <c r="W45" s="70"/>
      <c r="X45" s="73"/>
      <c r="Y45" s="70"/>
      <c r="Z45" s="73"/>
      <c r="AA45" s="70"/>
      <c r="AB45" s="70"/>
      <c r="AC45" s="70"/>
      <c r="AD45" s="70"/>
      <c r="AE45" s="70"/>
      <c r="AF45" s="127"/>
    </row>
    <row r="46" spans="1:32" s="11" customFormat="1" ht="16.5">
      <c r="A46" s="12" t="s">
        <v>27</v>
      </c>
      <c r="B46" s="15">
        <f>B47+B48+B49+B50</f>
        <v>126</v>
      </c>
      <c r="C46" s="15">
        <f>C47+C48+C49+C50</f>
        <v>0</v>
      </c>
      <c r="D46" s="15">
        <f>D47+D48+D49+D50</f>
        <v>0</v>
      </c>
      <c r="E46" s="15">
        <f>E47+E48+E49+E50</f>
        <v>0</v>
      </c>
      <c r="F46" s="16"/>
      <c r="G46" s="16"/>
      <c r="H46" s="15">
        <f aca="true" t="shared" si="7" ref="H46:AE46">H47+H48+H49+H50</f>
        <v>0</v>
      </c>
      <c r="I46" s="15">
        <f t="shared" si="7"/>
        <v>0</v>
      </c>
      <c r="J46" s="15">
        <f t="shared" si="7"/>
        <v>0</v>
      </c>
      <c r="K46" s="15">
        <f t="shared" si="7"/>
        <v>0</v>
      </c>
      <c r="L46" s="15">
        <f t="shared" si="7"/>
        <v>0</v>
      </c>
      <c r="M46" s="15">
        <f t="shared" si="7"/>
        <v>0</v>
      </c>
      <c r="N46" s="15">
        <f t="shared" si="7"/>
        <v>0</v>
      </c>
      <c r="O46" s="15">
        <f t="shared" si="7"/>
        <v>0</v>
      </c>
      <c r="P46" s="15">
        <f t="shared" si="7"/>
        <v>0</v>
      </c>
      <c r="Q46" s="15">
        <f t="shared" si="7"/>
        <v>0</v>
      </c>
      <c r="R46" s="15">
        <f t="shared" si="7"/>
        <v>0</v>
      </c>
      <c r="S46" s="15">
        <f t="shared" si="7"/>
        <v>0</v>
      </c>
      <c r="T46" s="15">
        <f t="shared" si="7"/>
        <v>0</v>
      </c>
      <c r="U46" s="15">
        <f t="shared" si="7"/>
        <v>0</v>
      </c>
      <c r="V46" s="15">
        <f t="shared" si="7"/>
        <v>0</v>
      </c>
      <c r="W46" s="15">
        <f t="shared" si="7"/>
        <v>0</v>
      </c>
      <c r="X46" s="15">
        <f t="shared" si="7"/>
        <v>0</v>
      </c>
      <c r="Y46" s="15">
        <f t="shared" si="7"/>
        <v>0</v>
      </c>
      <c r="Z46" s="15">
        <f t="shared" si="7"/>
        <v>0</v>
      </c>
      <c r="AA46" s="15">
        <f t="shared" si="7"/>
        <v>0</v>
      </c>
      <c r="AB46" s="15">
        <f t="shared" si="7"/>
        <v>126</v>
      </c>
      <c r="AC46" s="15">
        <f t="shared" si="7"/>
        <v>0</v>
      </c>
      <c r="AD46" s="15">
        <f t="shared" si="7"/>
        <v>0</v>
      </c>
      <c r="AE46" s="15">
        <f t="shared" si="7"/>
        <v>0</v>
      </c>
      <c r="AF46" s="148"/>
    </row>
    <row r="47" spans="1:32" s="11" customFormat="1" ht="16.5">
      <c r="A47" s="13" t="s">
        <v>20</v>
      </c>
      <c r="B47" s="52">
        <f>H47+J47+L47+N47+P47+R47+T47+V47+X47+Z47+AB47+AD47</f>
        <v>0</v>
      </c>
      <c r="C47" s="53">
        <f>H47+J47+L47+N47+P47+R47+T47+V47+X47+Z47+AA2960+AB47+AD47</f>
        <v>0</v>
      </c>
      <c r="D47" s="21">
        <v>0</v>
      </c>
      <c r="E47" s="53">
        <f>I47+K47+M47+O47+Q47+S47+U47+W47+Y47+AA47+AC47+AE47</f>
        <v>0</v>
      </c>
      <c r="F47" s="53"/>
      <c r="G47" s="53"/>
      <c r="H47" s="52">
        <v>0</v>
      </c>
      <c r="I47" s="52">
        <v>0</v>
      </c>
      <c r="J47" s="21">
        <v>0</v>
      </c>
      <c r="K47" s="21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148"/>
    </row>
    <row r="48" spans="1:32" s="11" customFormat="1" ht="16.5">
      <c r="A48" s="13" t="s">
        <v>21</v>
      </c>
      <c r="B48" s="52">
        <f>H48+J48+L48+N48+P48+R48+T48+V48+X48+Z48+AB48+AD48</f>
        <v>126</v>
      </c>
      <c r="C48" s="53">
        <f>H48</f>
        <v>0</v>
      </c>
      <c r="D48" s="53">
        <f>E48</f>
        <v>0</v>
      </c>
      <c r="E48" s="53">
        <f>I48+K48+M48+O48+Q48+S48+U48+W48+Y48+AA48+AC48+AE48</f>
        <v>0</v>
      </c>
      <c r="F48" s="53">
        <f>(E48/B48)*100</f>
        <v>0</v>
      </c>
      <c r="G48" s="53" t="e">
        <f>(F48/C48)*100</f>
        <v>#DIV/0!</v>
      </c>
      <c r="H48" s="52">
        <v>0</v>
      </c>
      <c r="I48" s="52">
        <v>0</v>
      </c>
      <c r="J48" s="21">
        <v>0</v>
      </c>
      <c r="K48" s="21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126</v>
      </c>
      <c r="AC48" s="52">
        <v>0</v>
      </c>
      <c r="AD48" s="52">
        <v>0</v>
      </c>
      <c r="AE48" s="52">
        <v>0</v>
      </c>
      <c r="AF48" s="148"/>
    </row>
    <row r="49" spans="1:32" s="11" customFormat="1" ht="16.5" customHeight="1">
      <c r="A49" s="13" t="s">
        <v>22</v>
      </c>
      <c r="B49" s="52">
        <f>H49+J49+L49+N49+P49+R49+T49+V49+X49+Z49+AB49+AD49</f>
        <v>0</v>
      </c>
      <c r="C49" s="53">
        <f>H49+J49+L49+N49+P49+R49+T49+V49+X49+Z49+AA2962+AB49+AD49</f>
        <v>0</v>
      </c>
      <c r="D49" s="53">
        <v>0</v>
      </c>
      <c r="E49" s="53">
        <f>I49+K49+M49+O49+Q49+S49+U49+W49+Y49+AA49+AC49+AE49</f>
        <v>0</v>
      </c>
      <c r="F49" s="53"/>
      <c r="G49" s="53"/>
      <c r="H49" s="52">
        <v>0</v>
      </c>
      <c r="I49" s="52">
        <v>0</v>
      </c>
      <c r="J49" s="21">
        <v>0</v>
      </c>
      <c r="K49" s="21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148"/>
    </row>
    <row r="50" spans="1:32" s="11" customFormat="1" ht="16.5">
      <c r="A50" s="13" t="s">
        <v>23</v>
      </c>
      <c r="B50" s="52">
        <f>H50+J50+L50+N50+P50+R50+T50+V50+X50+Z50+AB50+AD50</f>
        <v>0</v>
      </c>
      <c r="C50" s="53">
        <f>H50+J50+L50+N50+P50+R50+T50+V50+X50+Z50+AA2963+AB50+AD50</f>
        <v>0</v>
      </c>
      <c r="D50" s="53">
        <v>0</v>
      </c>
      <c r="E50" s="53">
        <f>I50+K50+M50+O50+Q50+S50+U50+W50+Y50+AA50+AC50+AE50</f>
        <v>0</v>
      </c>
      <c r="F50" s="53"/>
      <c r="G50" s="53"/>
      <c r="H50" s="52">
        <v>0</v>
      </c>
      <c r="I50" s="52">
        <v>0</v>
      </c>
      <c r="J50" s="21">
        <v>0</v>
      </c>
      <c r="K50" s="21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149"/>
    </row>
    <row r="51" spans="1:32" s="11" customFormat="1" ht="36.75" customHeight="1">
      <c r="A51" s="63" t="s">
        <v>36</v>
      </c>
      <c r="B51" s="73"/>
      <c r="C51" s="70"/>
      <c r="D51" s="70"/>
      <c r="E51" s="70"/>
      <c r="F51" s="71"/>
      <c r="G51" s="71"/>
      <c r="H51" s="73"/>
      <c r="I51" s="70"/>
      <c r="J51" s="74"/>
      <c r="K51" s="74"/>
      <c r="L51" s="73"/>
      <c r="M51" s="70"/>
      <c r="N51" s="73"/>
      <c r="O51" s="70"/>
      <c r="P51" s="73"/>
      <c r="Q51" s="70"/>
      <c r="R51" s="73"/>
      <c r="S51" s="70"/>
      <c r="T51" s="73"/>
      <c r="U51" s="70"/>
      <c r="V51" s="73"/>
      <c r="W51" s="70"/>
      <c r="X51" s="73"/>
      <c r="Y51" s="70"/>
      <c r="Z51" s="73"/>
      <c r="AA51" s="70"/>
      <c r="AB51" s="70"/>
      <c r="AC51" s="70"/>
      <c r="AD51" s="70"/>
      <c r="AE51" s="70"/>
      <c r="AF51" s="127"/>
    </row>
    <row r="52" spans="1:32" s="11" customFormat="1" ht="16.5">
      <c r="A52" s="12" t="s">
        <v>27</v>
      </c>
      <c r="B52" s="15">
        <f>B53+B54+B55+B56</f>
        <v>315</v>
      </c>
      <c r="C52" s="15">
        <f>C53+C54+C55+C56</f>
        <v>0</v>
      </c>
      <c r="D52" s="15">
        <v>300</v>
      </c>
      <c r="E52" s="15">
        <f>E53+E54+E55+E56</f>
        <v>0</v>
      </c>
      <c r="F52" s="16">
        <f>(E52/B52)*100</f>
        <v>0</v>
      </c>
      <c r="G52" s="16" t="e">
        <f>(E52/C52)*100</f>
        <v>#DIV/0!</v>
      </c>
      <c r="H52" s="15">
        <f aca="true" t="shared" si="8" ref="H52:AE52">H53+H54+H55+H56</f>
        <v>0</v>
      </c>
      <c r="I52" s="15">
        <f t="shared" si="8"/>
        <v>0</v>
      </c>
      <c r="J52" s="15">
        <f t="shared" si="8"/>
        <v>0</v>
      </c>
      <c r="K52" s="15">
        <f t="shared" si="8"/>
        <v>0</v>
      </c>
      <c r="L52" s="15">
        <f t="shared" si="8"/>
        <v>0</v>
      </c>
      <c r="M52" s="15">
        <f t="shared" si="8"/>
        <v>0</v>
      </c>
      <c r="N52" s="15">
        <f t="shared" si="8"/>
        <v>0</v>
      </c>
      <c r="O52" s="15">
        <f t="shared" si="8"/>
        <v>0</v>
      </c>
      <c r="P52" s="15">
        <f t="shared" si="8"/>
        <v>0</v>
      </c>
      <c r="Q52" s="15">
        <f t="shared" si="8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315</v>
      </c>
      <c r="AC52" s="15">
        <f t="shared" si="8"/>
        <v>0</v>
      </c>
      <c r="AD52" s="15">
        <f t="shared" si="8"/>
        <v>0</v>
      </c>
      <c r="AE52" s="15">
        <f t="shared" si="8"/>
        <v>0</v>
      </c>
      <c r="AF52" s="140"/>
    </row>
    <row r="53" spans="1:32" s="11" customFormat="1" ht="16.5">
      <c r="A53" s="13" t="s">
        <v>20</v>
      </c>
      <c r="B53" s="52">
        <f>H53+J53+L53+N53+P53+R53+T53+V53+X53+Z53+AB53+AD53</f>
        <v>0</v>
      </c>
      <c r="C53" s="53">
        <f>H53+J53+L53+N53+P53+R53+T53+V53+X53+Z53+AA2966+AB53+AD53</f>
        <v>0</v>
      </c>
      <c r="D53" s="52"/>
      <c r="E53" s="53">
        <f>I53+K53+M53+O53+Q53+S53+U53+W53+Y53+AA53+AC53+AE53</f>
        <v>0</v>
      </c>
      <c r="F53" s="53"/>
      <c r="G53" s="53"/>
      <c r="H53" s="52">
        <v>0</v>
      </c>
      <c r="I53" s="52">
        <v>0</v>
      </c>
      <c r="J53" s="21">
        <v>0</v>
      </c>
      <c r="K53" s="21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140"/>
    </row>
    <row r="54" spans="1:32" s="11" customFormat="1" ht="16.5" customHeight="1">
      <c r="A54" s="13" t="s">
        <v>21</v>
      </c>
      <c r="B54" s="52">
        <f>H54+J54+L54+N54+P54+R54+T54+V54+X54+Z54+AB54+AD54</f>
        <v>315</v>
      </c>
      <c r="C54" s="53">
        <f>H54</f>
        <v>0</v>
      </c>
      <c r="D54" s="53">
        <f>E54</f>
        <v>0</v>
      </c>
      <c r="E54" s="53">
        <f>I54+K54+M54+O54+Q54+S54+U54+W54+Y54+AA54+AC54+AE54</f>
        <v>0</v>
      </c>
      <c r="F54" s="53">
        <f>(E54/B54)*100</f>
        <v>0</v>
      </c>
      <c r="G54" s="53" t="e">
        <f>(E54/C54)*100</f>
        <v>#DIV/0!</v>
      </c>
      <c r="H54" s="52">
        <v>0</v>
      </c>
      <c r="I54" s="52">
        <v>0</v>
      </c>
      <c r="J54" s="21">
        <v>0</v>
      </c>
      <c r="K54" s="21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315</v>
      </c>
      <c r="AC54" s="52">
        <v>0</v>
      </c>
      <c r="AD54" s="52">
        <v>0</v>
      </c>
      <c r="AE54" s="52">
        <v>0</v>
      </c>
      <c r="AF54" s="140"/>
    </row>
    <row r="55" spans="1:32" s="11" customFormat="1" ht="16.5">
      <c r="A55" s="13" t="s">
        <v>22</v>
      </c>
      <c r="B55" s="52">
        <f>H55+J55+L55+N55+P55+R55+T55+V55+X55+Z55+AB55+AD55</f>
        <v>0</v>
      </c>
      <c r="C55" s="53">
        <f>H55+J55+L55+N55+P55+R55+T55+V55+X55+Z55+AA2968+AB55+AD55</f>
        <v>0</v>
      </c>
      <c r="D55" s="52"/>
      <c r="E55" s="53">
        <f>I55+K55+M55+O55+Q55+S55+U55+W55+Y55+AA55+AC55+AE55</f>
        <v>0</v>
      </c>
      <c r="F55" s="53"/>
      <c r="G55" s="53"/>
      <c r="H55" s="52">
        <v>0</v>
      </c>
      <c r="I55" s="52">
        <v>0</v>
      </c>
      <c r="J55" s="21">
        <v>0</v>
      </c>
      <c r="K55" s="21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140"/>
    </row>
    <row r="56" spans="1:32" s="11" customFormat="1" ht="16.5">
      <c r="A56" s="13" t="s">
        <v>23</v>
      </c>
      <c r="B56" s="52">
        <f>H56+J56+L56+N56+P56+R56+T56+V56+X56+Z56+AB56+AD56</f>
        <v>0</v>
      </c>
      <c r="C56" s="53">
        <f>H56+J56+L56+N56+P56+R56+T56+V56+X56+Z56+AA2969+AB56+AD56</f>
        <v>0</v>
      </c>
      <c r="D56" s="52"/>
      <c r="E56" s="53">
        <f>I56+K56+M56+O56+Q56+S56+U56+W56+Y56+AA56+AC56+AE56</f>
        <v>0</v>
      </c>
      <c r="F56" s="53"/>
      <c r="G56" s="53"/>
      <c r="H56" s="52">
        <v>0</v>
      </c>
      <c r="I56" s="52">
        <v>0</v>
      </c>
      <c r="J56" s="21">
        <v>0</v>
      </c>
      <c r="K56" s="21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141"/>
    </row>
    <row r="57" spans="1:32" s="11" customFormat="1" ht="16.5">
      <c r="A57" s="13" t="s">
        <v>58</v>
      </c>
      <c r="B57" s="52"/>
      <c r="C57" s="53"/>
      <c r="D57" s="52"/>
      <c r="E57" s="53"/>
      <c r="F57" s="53"/>
      <c r="G57" s="53"/>
      <c r="H57" s="52"/>
      <c r="I57" s="52"/>
      <c r="J57" s="21"/>
      <c r="K57" s="21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</row>
    <row r="58" spans="1:32" s="11" customFormat="1" ht="33">
      <c r="A58" s="83" t="s">
        <v>37</v>
      </c>
      <c r="B58" s="84">
        <f>B60+B66+B72+B78+B84+B90+B96+B102</f>
        <v>893.3000000000001</v>
      </c>
      <c r="C58" s="84">
        <f>C60+C66+C72+C78+C84+C90+C96+C102</f>
        <v>0</v>
      </c>
      <c r="D58" s="84">
        <f>D60+D66+D72+D78+D84+D90+D96+D102</f>
        <v>0</v>
      </c>
      <c r="E58" s="84">
        <f>E60+E66+E72+E78+E84+E90+E96+E102</f>
        <v>0</v>
      </c>
      <c r="F58" s="86"/>
      <c r="G58" s="86"/>
      <c r="H58" s="84"/>
      <c r="I58" s="85"/>
      <c r="J58" s="87"/>
      <c r="K58" s="87"/>
      <c r="L58" s="84"/>
      <c r="M58" s="85"/>
      <c r="N58" s="84"/>
      <c r="O58" s="85"/>
      <c r="P58" s="84"/>
      <c r="Q58" s="85"/>
      <c r="R58" s="84"/>
      <c r="S58" s="85"/>
      <c r="T58" s="84"/>
      <c r="U58" s="85"/>
      <c r="V58" s="84"/>
      <c r="W58" s="85"/>
      <c r="X58" s="84"/>
      <c r="Y58" s="85"/>
      <c r="Z58" s="84"/>
      <c r="AA58" s="85"/>
      <c r="AB58" s="84"/>
      <c r="AC58" s="85"/>
      <c r="AD58" s="84"/>
      <c r="AE58" s="85"/>
      <c r="AF58" s="19"/>
    </row>
    <row r="59" spans="1:32" s="11" customFormat="1" ht="115.5">
      <c r="A59" s="94" t="s">
        <v>38</v>
      </c>
      <c r="B59" s="73"/>
      <c r="C59" s="70"/>
      <c r="D59" s="70"/>
      <c r="E59" s="70"/>
      <c r="F59" s="71"/>
      <c r="G59" s="71"/>
      <c r="H59" s="73"/>
      <c r="I59" s="70"/>
      <c r="J59" s="74"/>
      <c r="K59" s="74"/>
      <c r="L59" s="73"/>
      <c r="M59" s="70"/>
      <c r="N59" s="73"/>
      <c r="O59" s="70"/>
      <c r="P59" s="73"/>
      <c r="Q59" s="70"/>
      <c r="R59" s="73"/>
      <c r="S59" s="70"/>
      <c r="T59" s="73"/>
      <c r="U59" s="70"/>
      <c r="V59" s="73"/>
      <c r="W59" s="70"/>
      <c r="X59" s="73"/>
      <c r="Y59" s="70"/>
      <c r="Z59" s="73"/>
      <c r="AA59" s="70"/>
      <c r="AB59" s="73"/>
      <c r="AC59" s="70"/>
      <c r="AD59" s="73"/>
      <c r="AE59" s="70"/>
      <c r="AF59" s="127"/>
    </row>
    <row r="60" spans="1:32" s="11" customFormat="1" ht="16.5" customHeight="1">
      <c r="A60" s="27" t="s">
        <v>27</v>
      </c>
      <c r="B60" s="15">
        <f>B61+B62+B63+B64</f>
        <v>132.8</v>
      </c>
      <c r="C60" s="15">
        <f>C61+C62+C63+C64</f>
        <v>0</v>
      </c>
      <c r="D60" s="15">
        <f>D61+D62+D63+D64</f>
        <v>0</v>
      </c>
      <c r="E60" s="15">
        <f>E61+E62+E63+E64</f>
        <v>0</v>
      </c>
      <c r="F60" s="16">
        <f>(E60/B60)*100</f>
        <v>0</v>
      </c>
      <c r="G60" s="16" t="e">
        <f>(E60/C60)*100</f>
        <v>#DIV/0!</v>
      </c>
      <c r="H60" s="15">
        <f>H61+H62+H63+H64</f>
        <v>0</v>
      </c>
      <c r="I60" s="15">
        <f aca="true" t="shared" si="9" ref="I60:AE60">I61+I62+I63+I64</f>
        <v>0</v>
      </c>
      <c r="J60" s="17">
        <f t="shared" si="9"/>
        <v>0</v>
      </c>
      <c r="K60" s="17">
        <f t="shared" si="9"/>
        <v>0</v>
      </c>
      <c r="L60" s="15">
        <f t="shared" si="9"/>
        <v>0</v>
      </c>
      <c r="M60" s="15">
        <f t="shared" si="9"/>
        <v>0</v>
      </c>
      <c r="N60" s="15">
        <f t="shared" si="9"/>
        <v>66.4</v>
      </c>
      <c r="O60" s="15">
        <f t="shared" si="9"/>
        <v>0</v>
      </c>
      <c r="P60" s="15">
        <f t="shared" si="9"/>
        <v>0</v>
      </c>
      <c r="Q60" s="15">
        <f t="shared" si="9"/>
        <v>0</v>
      </c>
      <c r="R60" s="15">
        <f t="shared" si="9"/>
        <v>0</v>
      </c>
      <c r="S60" s="15">
        <f t="shared" si="9"/>
        <v>0</v>
      </c>
      <c r="T60" s="15">
        <f t="shared" si="9"/>
        <v>0</v>
      </c>
      <c r="U60" s="15">
        <f t="shared" si="9"/>
        <v>0</v>
      </c>
      <c r="V60" s="15">
        <f t="shared" si="9"/>
        <v>66.4</v>
      </c>
      <c r="W60" s="15">
        <f t="shared" si="9"/>
        <v>0</v>
      </c>
      <c r="X60" s="15">
        <f t="shared" si="9"/>
        <v>0</v>
      </c>
      <c r="Y60" s="15">
        <f t="shared" si="9"/>
        <v>0</v>
      </c>
      <c r="Z60" s="15">
        <f t="shared" si="9"/>
        <v>0</v>
      </c>
      <c r="AA60" s="15">
        <f t="shared" si="9"/>
        <v>0</v>
      </c>
      <c r="AB60" s="15">
        <f t="shared" si="9"/>
        <v>0</v>
      </c>
      <c r="AC60" s="15">
        <f t="shared" si="9"/>
        <v>0</v>
      </c>
      <c r="AD60" s="15">
        <f t="shared" si="9"/>
        <v>0</v>
      </c>
      <c r="AE60" s="15">
        <f t="shared" si="9"/>
        <v>0</v>
      </c>
      <c r="AF60" s="159"/>
    </row>
    <row r="61" spans="1:32" s="11" customFormat="1" ht="20.25" customHeight="1">
      <c r="A61" s="20" t="s">
        <v>20</v>
      </c>
      <c r="B61" s="52">
        <f>H61+J61+L61+N61+P61+R61+T61+V61+X61+Z61+AB61+AD61</f>
        <v>0</v>
      </c>
      <c r="C61" s="53">
        <f>H61+J61+L61+N61+P61+R61+T61+V61+X61+Z61+AA2974+AB61+AD61</f>
        <v>0</v>
      </c>
      <c r="D61" s="21"/>
      <c r="E61" s="53">
        <f>I61+K61+M61+O61+Q61+S61+U61+W61+Y61</f>
        <v>0</v>
      </c>
      <c r="F61" s="53"/>
      <c r="G61" s="53"/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159"/>
    </row>
    <row r="62" spans="1:32" s="18" customFormat="1" ht="23.25" customHeight="1">
      <c r="A62" s="20" t="s">
        <v>21</v>
      </c>
      <c r="B62" s="21">
        <f>H62+J62+L62+N62+P62+R62+T62+V62+X62+Z62+AB62+AD62</f>
        <v>132.8</v>
      </c>
      <c r="C62" s="53">
        <f>H62</f>
        <v>0</v>
      </c>
      <c r="D62" s="53">
        <f>E62</f>
        <v>0</v>
      </c>
      <c r="E62" s="53">
        <f>I62+K62+M62+O62+Q62+S62+U62+W62+Y62+AA62+AC62+AE62</f>
        <v>0</v>
      </c>
      <c r="F62" s="53">
        <f>(E62/B62)*100</f>
        <v>0</v>
      </c>
      <c r="G62" s="53" t="e">
        <f>(E62/C62)*100</f>
        <v>#DIV/0!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66.4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66.4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159"/>
    </row>
    <row r="63" spans="1:32" s="11" customFormat="1" ht="16.5" customHeight="1">
      <c r="A63" s="20" t="s">
        <v>22</v>
      </c>
      <c r="B63" s="52">
        <f>H63+J63+L63+N63+P63+R63+T63+V63+X63+Z63+AB63+AD63</f>
        <v>0</v>
      </c>
      <c r="C63" s="53">
        <f>H63+J63+L63+N63+P63+R63+T63+V63+X63+Z63+AA2976+AB63+AD63</f>
        <v>0</v>
      </c>
      <c r="D63" s="21"/>
      <c r="E63" s="53">
        <f>I63+K63+M63+O63+Q63+S63+U63+W63+Y63</f>
        <v>0</v>
      </c>
      <c r="F63" s="53"/>
      <c r="G63" s="53"/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159"/>
    </row>
    <row r="64" spans="1:32" s="11" customFormat="1" ht="18.75" customHeight="1">
      <c r="A64" s="20" t="s">
        <v>23</v>
      </c>
      <c r="B64" s="52">
        <f>H64+J64+L64+N64+P64+R64+T64+V64+X64+Z64+AB64+AD64</f>
        <v>0</v>
      </c>
      <c r="C64" s="53">
        <f>H64+J64+L64+N64+P64+R64+T64+V64+X64+Z64+AA2977+AB64+AD64</f>
        <v>0</v>
      </c>
      <c r="D64" s="21"/>
      <c r="E64" s="53">
        <f>I64+K64+M64+O64+Q64+S64+U64+W64+Y64</f>
        <v>0</v>
      </c>
      <c r="F64" s="53"/>
      <c r="G64" s="53"/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160"/>
    </row>
    <row r="65" spans="1:32" s="11" customFormat="1" ht="99">
      <c r="A65" s="94" t="s">
        <v>39</v>
      </c>
      <c r="B65" s="73"/>
      <c r="C65" s="70"/>
      <c r="D65" s="70"/>
      <c r="E65" s="70"/>
      <c r="F65" s="71"/>
      <c r="G65" s="71"/>
      <c r="H65" s="73"/>
      <c r="I65" s="70"/>
      <c r="J65" s="73"/>
      <c r="K65" s="73"/>
      <c r="L65" s="73"/>
      <c r="M65" s="70"/>
      <c r="N65" s="76"/>
      <c r="O65" s="70"/>
      <c r="P65" s="73"/>
      <c r="Q65" s="70"/>
      <c r="R65" s="73"/>
      <c r="S65" s="70"/>
      <c r="T65" s="73"/>
      <c r="U65" s="70"/>
      <c r="V65" s="73"/>
      <c r="W65" s="70"/>
      <c r="X65" s="73"/>
      <c r="Y65" s="70"/>
      <c r="Z65" s="73"/>
      <c r="AA65" s="70"/>
      <c r="AB65" s="73"/>
      <c r="AC65" s="70"/>
      <c r="AD65" s="73"/>
      <c r="AE65" s="70"/>
      <c r="AF65" s="145"/>
    </row>
    <row r="66" spans="1:32" s="11" customFormat="1" ht="16.5" customHeight="1">
      <c r="A66" s="27" t="s">
        <v>27</v>
      </c>
      <c r="B66" s="15">
        <f>B67+B68+B69+B70</f>
        <v>190.6</v>
      </c>
      <c r="C66" s="15">
        <f>C67+C68+C69+C70</f>
        <v>0</v>
      </c>
      <c r="D66" s="15">
        <f>D67+D68+D69+D70</f>
        <v>0</v>
      </c>
      <c r="E66" s="15">
        <f>E67+E68+E69+E70</f>
        <v>0</v>
      </c>
      <c r="F66" s="16">
        <f>D66/B66*100</f>
        <v>0</v>
      </c>
      <c r="G66" s="16" t="e">
        <f>D66/C66*100</f>
        <v>#DIV/0!</v>
      </c>
      <c r="H66" s="15">
        <f aca="true" t="shared" si="10" ref="H66:AD66">H67+H68+H69+H70</f>
        <v>0</v>
      </c>
      <c r="I66" s="15">
        <f t="shared" si="10"/>
        <v>0</v>
      </c>
      <c r="J66" s="17">
        <f t="shared" si="10"/>
        <v>0</v>
      </c>
      <c r="K66" s="17">
        <f t="shared" si="10"/>
        <v>0</v>
      </c>
      <c r="L66" s="15">
        <f t="shared" si="10"/>
        <v>0</v>
      </c>
      <c r="M66" s="15">
        <f t="shared" si="10"/>
        <v>0</v>
      </c>
      <c r="N66" s="15">
        <f t="shared" si="10"/>
        <v>0</v>
      </c>
      <c r="O66" s="15">
        <f t="shared" si="10"/>
        <v>0</v>
      </c>
      <c r="P66" s="15">
        <f t="shared" si="10"/>
        <v>0</v>
      </c>
      <c r="Q66" s="15">
        <f t="shared" si="10"/>
        <v>0</v>
      </c>
      <c r="R66" s="15">
        <f t="shared" si="10"/>
        <v>0</v>
      </c>
      <c r="S66" s="15">
        <f t="shared" si="10"/>
        <v>0</v>
      </c>
      <c r="T66" s="15">
        <f t="shared" si="10"/>
        <v>0</v>
      </c>
      <c r="U66" s="15">
        <f t="shared" si="10"/>
        <v>0</v>
      </c>
      <c r="V66" s="15">
        <f t="shared" si="10"/>
        <v>0</v>
      </c>
      <c r="W66" s="15">
        <f t="shared" si="10"/>
        <v>0</v>
      </c>
      <c r="X66" s="15">
        <f t="shared" si="10"/>
        <v>0</v>
      </c>
      <c r="Y66" s="15">
        <f t="shared" si="10"/>
        <v>0</v>
      </c>
      <c r="Z66" s="15">
        <f t="shared" si="10"/>
        <v>0</v>
      </c>
      <c r="AA66" s="15">
        <f t="shared" si="10"/>
        <v>0</v>
      </c>
      <c r="AB66" s="15">
        <f t="shared" si="10"/>
        <v>0</v>
      </c>
      <c r="AC66" s="15">
        <f t="shared" si="10"/>
        <v>0</v>
      </c>
      <c r="AD66" s="15">
        <f t="shared" si="10"/>
        <v>190.6</v>
      </c>
      <c r="AE66" s="15">
        <f>AE67+AE68+AE69+AE70</f>
        <v>0</v>
      </c>
      <c r="AF66" s="146"/>
    </row>
    <row r="67" spans="1:32" s="11" customFormat="1" ht="17.25" customHeight="1">
      <c r="A67" s="20" t="s">
        <v>20</v>
      </c>
      <c r="B67" s="52">
        <f>H67+J67+L67+N67+P67+R67+T67+V67+X67+Z67+AB67+AD67</f>
        <v>0</v>
      </c>
      <c r="C67" s="53">
        <f>H67+J67+L67+N67+P67+R67+T67+V67+X67+Z67+AA2980+AB67+AD67</f>
        <v>0</v>
      </c>
      <c r="D67" s="21"/>
      <c r="E67" s="53">
        <f>I67+K67+M67+O67+Q67+S67+U67+W67+Y67</f>
        <v>0</v>
      </c>
      <c r="F67" s="21"/>
      <c r="G67" s="53"/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146"/>
    </row>
    <row r="68" spans="1:32" s="18" customFormat="1" ht="17.25" customHeight="1">
      <c r="A68" s="20" t="s">
        <v>21</v>
      </c>
      <c r="B68" s="21">
        <f>H68+J68+L68+N68+P68+R68+T68+V68+X68+Z68+AB68+AD68</f>
        <v>190.6</v>
      </c>
      <c r="C68" s="53">
        <f>H68</f>
        <v>0</v>
      </c>
      <c r="D68" s="53">
        <f>E68</f>
        <v>0</v>
      </c>
      <c r="E68" s="53">
        <f>I68+K68+M68+O68+Q68+S68+U68+W68+Y68+AA68+AC68+AE68</f>
        <v>0</v>
      </c>
      <c r="F68" s="53">
        <f>D68/B68*100</f>
        <v>0</v>
      </c>
      <c r="G68" s="53" t="e">
        <f>D68/C68*100</f>
        <v>#DIV/0!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190.6</v>
      </c>
      <c r="AE68" s="21">
        <v>0</v>
      </c>
      <c r="AF68" s="146"/>
    </row>
    <row r="69" spans="1:32" s="11" customFormat="1" ht="16.5" customHeight="1">
      <c r="A69" s="20" t="s">
        <v>22</v>
      </c>
      <c r="B69" s="52">
        <f>H69+J69+L69+N69+P69+R69+T69+V69+X69+Z69+AB69+AD69</f>
        <v>0</v>
      </c>
      <c r="C69" s="53">
        <f>H69+J69+L69+N69+P69+R69+T69+V69+X69+Z69+AA2982+AB69+AD69</f>
        <v>0</v>
      </c>
      <c r="D69" s="21"/>
      <c r="E69" s="53">
        <f>I69+K69+M69+O69+Q69+S69+U69+W69+Y69</f>
        <v>0</v>
      </c>
      <c r="F69" s="21"/>
      <c r="G69" s="53"/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146"/>
    </row>
    <row r="70" spans="1:32" s="11" customFormat="1" ht="18" customHeight="1">
      <c r="A70" s="20" t="s">
        <v>23</v>
      </c>
      <c r="B70" s="52">
        <f>H70+J70+L70+N70+P70+R70+T70+V70+X70+Z70+AB70+AD70</f>
        <v>0</v>
      </c>
      <c r="C70" s="53">
        <f>H70+J70+L70+N70+P70+R70+T70+V70+X70+Z70+AA2983+AB70+AD70</f>
        <v>0</v>
      </c>
      <c r="D70" s="21"/>
      <c r="E70" s="53">
        <f>I70+K70+M70+O70+Q70+S70+U70+W70+Y70</f>
        <v>0</v>
      </c>
      <c r="F70" s="21"/>
      <c r="G70" s="53"/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147"/>
    </row>
    <row r="71" spans="1:32" s="11" customFormat="1" ht="99">
      <c r="A71" s="63" t="s">
        <v>40</v>
      </c>
      <c r="B71" s="73"/>
      <c r="C71" s="70"/>
      <c r="D71" s="70"/>
      <c r="E71" s="70"/>
      <c r="F71" s="74"/>
      <c r="G71" s="71"/>
      <c r="H71" s="73"/>
      <c r="I71" s="70"/>
      <c r="J71" s="70"/>
      <c r="K71" s="70"/>
      <c r="L71" s="73"/>
      <c r="M71" s="70"/>
      <c r="N71" s="73"/>
      <c r="O71" s="70"/>
      <c r="P71" s="73"/>
      <c r="Q71" s="70"/>
      <c r="R71" s="73"/>
      <c r="S71" s="70"/>
      <c r="T71" s="73"/>
      <c r="U71" s="70"/>
      <c r="V71" s="73"/>
      <c r="W71" s="70"/>
      <c r="X71" s="73"/>
      <c r="Y71" s="70"/>
      <c r="Z71" s="73"/>
      <c r="AA71" s="70"/>
      <c r="AB71" s="73"/>
      <c r="AC71" s="70"/>
      <c r="AD71" s="73"/>
      <c r="AE71" s="112"/>
      <c r="AF71" s="127"/>
    </row>
    <row r="72" spans="1:32" s="11" customFormat="1" ht="17.25" customHeight="1">
      <c r="A72" s="12" t="s">
        <v>27</v>
      </c>
      <c r="B72" s="22">
        <f>B73+B74+B75+B76</f>
        <v>140.8</v>
      </c>
      <c r="C72" s="22">
        <f>C73+C74+C75+C76</f>
        <v>0</v>
      </c>
      <c r="D72" s="15">
        <f>D73+D74+D75+D76</f>
        <v>0</v>
      </c>
      <c r="E72" s="15">
        <f>E73+E74+E75+E76</f>
        <v>0</v>
      </c>
      <c r="F72" s="16">
        <f>D72/B72*100</f>
        <v>0</v>
      </c>
      <c r="G72" s="16" t="e">
        <f>D72/C72*100</f>
        <v>#DIV/0!</v>
      </c>
      <c r="H72" s="15">
        <f aca="true" t="shared" si="11" ref="H72:S72">H73+H74+H75+H76</f>
        <v>0</v>
      </c>
      <c r="I72" s="15">
        <f t="shared" si="11"/>
        <v>0</v>
      </c>
      <c r="J72" s="15">
        <f t="shared" si="11"/>
        <v>0</v>
      </c>
      <c r="K72" s="15">
        <f t="shared" si="11"/>
        <v>0</v>
      </c>
      <c r="L72" s="15">
        <f t="shared" si="11"/>
        <v>70</v>
      </c>
      <c r="M72" s="15">
        <f t="shared" si="11"/>
        <v>0</v>
      </c>
      <c r="N72" s="15">
        <f t="shared" si="11"/>
        <v>0</v>
      </c>
      <c r="O72" s="15">
        <f t="shared" si="11"/>
        <v>0</v>
      </c>
      <c r="P72" s="15">
        <f t="shared" si="11"/>
        <v>0</v>
      </c>
      <c r="Q72" s="15">
        <f t="shared" si="11"/>
        <v>0</v>
      </c>
      <c r="R72" s="15">
        <f t="shared" si="11"/>
        <v>0</v>
      </c>
      <c r="S72" s="15">
        <f t="shared" si="11"/>
        <v>0</v>
      </c>
      <c r="T72" s="15">
        <f aca="true" t="shared" si="12" ref="T72:AE72">T73+T74+T75+T76</f>
        <v>0</v>
      </c>
      <c r="U72" s="15">
        <f t="shared" si="12"/>
        <v>0</v>
      </c>
      <c r="V72" s="15">
        <f t="shared" si="12"/>
        <v>0</v>
      </c>
      <c r="W72" s="15">
        <f t="shared" si="12"/>
        <v>0</v>
      </c>
      <c r="X72" s="15">
        <f t="shared" si="12"/>
        <v>0</v>
      </c>
      <c r="Y72" s="15">
        <f t="shared" si="12"/>
        <v>0</v>
      </c>
      <c r="Z72" s="15">
        <f t="shared" si="12"/>
        <v>70.8</v>
      </c>
      <c r="AA72" s="15">
        <f t="shared" si="12"/>
        <v>0</v>
      </c>
      <c r="AB72" s="15">
        <f t="shared" si="12"/>
        <v>0</v>
      </c>
      <c r="AC72" s="15">
        <f t="shared" si="12"/>
        <v>0</v>
      </c>
      <c r="AD72" s="15">
        <f t="shared" si="12"/>
        <v>0</v>
      </c>
      <c r="AE72" s="113">
        <f t="shared" si="12"/>
        <v>0</v>
      </c>
      <c r="AF72" s="140"/>
    </row>
    <row r="73" spans="1:32" s="11" customFormat="1" ht="20.25" customHeight="1">
      <c r="A73" s="13" t="s">
        <v>20</v>
      </c>
      <c r="B73" s="57">
        <f>H73+J73+L73+N73+P73+R73+T73+V73+X73+Z73+AB73+AD73</f>
        <v>0</v>
      </c>
      <c r="C73" s="53">
        <f>H73+J73+L73+N73+P73+R73+T73+V73+X73+Z73+AA2986+AB73+AD73</f>
        <v>0</v>
      </c>
      <c r="D73" s="21"/>
      <c r="E73" s="53">
        <f>I73+K73+M73+O73+Q73+S73+U73+W73+Y73</f>
        <v>0</v>
      </c>
      <c r="F73" s="21"/>
      <c r="G73" s="53"/>
      <c r="H73" s="52">
        <v>0</v>
      </c>
      <c r="I73" s="52">
        <v>0</v>
      </c>
      <c r="J73" s="21">
        <v>0</v>
      </c>
      <c r="K73" s="21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52">
        <v>0</v>
      </c>
      <c r="AE73" s="114">
        <v>0</v>
      </c>
      <c r="AF73" s="140"/>
    </row>
    <row r="74" spans="1:32" s="18" customFormat="1" ht="22.5" customHeight="1">
      <c r="A74" s="13" t="s">
        <v>21</v>
      </c>
      <c r="B74" s="57">
        <f>H74+J74+L74+N74+P74+R74+T74+V74+X74+Z74+AB74+AD74</f>
        <v>140.8</v>
      </c>
      <c r="C74" s="53">
        <f>H74</f>
        <v>0</v>
      </c>
      <c r="D74" s="21">
        <f>E74</f>
        <v>0</v>
      </c>
      <c r="E74" s="53">
        <f>I74+K74+M74+O74+Q74+S74+U74+W74+Y74+AA74+AC74+AE74</f>
        <v>0</v>
      </c>
      <c r="F74" s="53">
        <f>D74/B74*100</f>
        <v>0</v>
      </c>
      <c r="G74" s="53" t="e">
        <f>D74/C74*100</f>
        <v>#DIV/0!</v>
      </c>
      <c r="H74" s="21">
        <v>0</v>
      </c>
      <c r="I74" s="21">
        <v>0</v>
      </c>
      <c r="J74" s="21">
        <v>0</v>
      </c>
      <c r="K74" s="21">
        <v>0</v>
      </c>
      <c r="L74" s="21">
        <v>70</v>
      </c>
      <c r="M74" s="21">
        <v>0</v>
      </c>
      <c r="N74" s="21">
        <v>0</v>
      </c>
      <c r="O74" s="21">
        <v>0</v>
      </c>
      <c r="P74" s="52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70.8</v>
      </c>
      <c r="AA74" s="21">
        <v>0</v>
      </c>
      <c r="AB74" s="21">
        <v>0</v>
      </c>
      <c r="AC74" s="21">
        <v>0</v>
      </c>
      <c r="AD74" s="21">
        <v>0</v>
      </c>
      <c r="AE74" s="115">
        <v>0</v>
      </c>
      <c r="AF74" s="140"/>
    </row>
    <row r="75" spans="1:32" s="11" customFormat="1" ht="15" customHeight="1">
      <c r="A75" s="13" t="s">
        <v>22</v>
      </c>
      <c r="B75" s="57">
        <f>H75+J75+L75+N75+P75+R75+T75+V75+X75+Z75+AB75+AD75</f>
        <v>0</v>
      </c>
      <c r="C75" s="53">
        <f>H75+J75+L75+N75+P75+R75+T75+V75+X75+Z75+AA2988+AB75+AD75</f>
        <v>0</v>
      </c>
      <c r="D75" s="21"/>
      <c r="E75" s="53">
        <f>I75+K75+M75+O75+Q75+S75+U75+W75+Y75</f>
        <v>0</v>
      </c>
      <c r="F75" s="21"/>
      <c r="G75" s="53"/>
      <c r="H75" s="52">
        <v>0</v>
      </c>
      <c r="I75" s="52">
        <v>0</v>
      </c>
      <c r="J75" s="21">
        <v>0</v>
      </c>
      <c r="K75" s="21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114">
        <v>0</v>
      </c>
      <c r="AF75" s="140"/>
    </row>
    <row r="76" spans="1:32" s="11" customFormat="1" ht="18.75" customHeight="1">
      <c r="A76" s="13" t="s">
        <v>23</v>
      </c>
      <c r="B76" s="57">
        <f>H76+J76+L76+N76+P76+R76+T76+V76+X76+Z76+AB76+AD76</f>
        <v>0</v>
      </c>
      <c r="C76" s="53">
        <f>H76+J76+L76+N76+P76+R76+T76+V76+X76+Z76+AA2989+AB76+AD76</f>
        <v>0</v>
      </c>
      <c r="D76" s="21"/>
      <c r="E76" s="53">
        <f>I76+K76+M76+O76+Q76+S76+U76+W76+Y76</f>
        <v>0</v>
      </c>
      <c r="F76" s="21"/>
      <c r="G76" s="53"/>
      <c r="H76" s="52">
        <v>0</v>
      </c>
      <c r="I76" s="52">
        <v>0</v>
      </c>
      <c r="J76" s="21">
        <v>0</v>
      </c>
      <c r="K76" s="21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114">
        <v>0</v>
      </c>
      <c r="AF76" s="5"/>
    </row>
    <row r="77" spans="1:32" s="11" customFormat="1" ht="66">
      <c r="A77" s="63" t="s">
        <v>41</v>
      </c>
      <c r="B77" s="73"/>
      <c r="C77" s="70"/>
      <c r="D77" s="70"/>
      <c r="E77" s="70"/>
      <c r="F77" s="74"/>
      <c r="G77" s="71"/>
      <c r="H77" s="73"/>
      <c r="I77" s="70"/>
      <c r="J77" s="70"/>
      <c r="K77" s="70"/>
      <c r="L77" s="73"/>
      <c r="M77" s="70"/>
      <c r="N77" s="73"/>
      <c r="O77" s="70"/>
      <c r="P77" s="73"/>
      <c r="Q77" s="70"/>
      <c r="R77" s="73"/>
      <c r="S77" s="70"/>
      <c r="T77" s="73"/>
      <c r="U77" s="70"/>
      <c r="V77" s="73"/>
      <c r="W77" s="70"/>
      <c r="X77" s="73"/>
      <c r="Y77" s="70"/>
      <c r="Z77" s="73"/>
      <c r="AA77" s="70"/>
      <c r="AB77" s="73"/>
      <c r="AC77" s="70"/>
      <c r="AD77" s="73"/>
      <c r="AE77" s="70"/>
      <c r="AF77" s="140"/>
    </row>
    <row r="78" spans="1:256" s="11" customFormat="1" ht="16.5">
      <c r="A78" s="12" t="s">
        <v>27</v>
      </c>
      <c r="B78" s="15">
        <f>B79+B80+B81+B82</f>
        <v>111.9</v>
      </c>
      <c r="C78" s="15">
        <f>C79+C80+C81+C82</f>
        <v>0</v>
      </c>
      <c r="D78" s="15">
        <f>D79+D80+D81+D82</f>
        <v>0</v>
      </c>
      <c r="E78" s="15">
        <f>E79+E80+E81+E82</f>
        <v>0</v>
      </c>
      <c r="F78" s="16">
        <f>(E78/B78)*100</f>
        <v>0</v>
      </c>
      <c r="G78" s="16" t="e">
        <f>(E78/C78)*100</f>
        <v>#DIV/0!</v>
      </c>
      <c r="H78" s="15">
        <f aca="true" t="shared" si="13" ref="H78:AE78">H79+H80+H81+H82</f>
        <v>0</v>
      </c>
      <c r="I78" s="15">
        <f t="shared" si="13"/>
        <v>0</v>
      </c>
      <c r="J78" s="17">
        <f t="shared" si="13"/>
        <v>0</v>
      </c>
      <c r="K78" s="17">
        <f t="shared" si="13"/>
        <v>0</v>
      </c>
      <c r="L78" s="15">
        <f t="shared" si="13"/>
        <v>22</v>
      </c>
      <c r="M78" s="15">
        <f t="shared" si="13"/>
        <v>0</v>
      </c>
      <c r="N78" s="15">
        <f t="shared" si="13"/>
        <v>22</v>
      </c>
      <c r="O78" s="15">
        <f t="shared" si="13"/>
        <v>0</v>
      </c>
      <c r="P78" s="15">
        <f t="shared" si="13"/>
        <v>23</v>
      </c>
      <c r="Q78" s="15">
        <f t="shared" si="13"/>
        <v>0</v>
      </c>
      <c r="R78" s="15">
        <f t="shared" si="13"/>
        <v>0</v>
      </c>
      <c r="S78" s="15">
        <f t="shared" si="13"/>
        <v>0</v>
      </c>
      <c r="T78" s="15">
        <f t="shared" si="13"/>
        <v>0</v>
      </c>
      <c r="U78" s="15">
        <f t="shared" si="13"/>
        <v>0</v>
      </c>
      <c r="V78" s="15">
        <f t="shared" si="13"/>
        <v>0</v>
      </c>
      <c r="W78" s="15">
        <f t="shared" si="13"/>
        <v>0</v>
      </c>
      <c r="X78" s="15">
        <f t="shared" si="13"/>
        <v>44.9</v>
      </c>
      <c r="Y78" s="15">
        <f t="shared" si="13"/>
        <v>0</v>
      </c>
      <c r="Z78" s="15">
        <f t="shared" si="13"/>
        <v>0</v>
      </c>
      <c r="AA78" s="15">
        <f t="shared" si="13"/>
        <v>0</v>
      </c>
      <c r="AB78" s="15">
        <f t="shared" si="13"/>
        <v>0</v>
      </c>
      <c r="AC78" s="15">
        <f t="shared" si="13"/>
        <v>0</v>
      </c>
      <c r="AD78" s="15">
        <f t="shared" si="13"/>
        <v>0</v>
      </c>
      <c r="AE78" s="15">
        <f t="shared" si="13"/>
        <v>0</v>
      </c>
      <c r="AF78" s="140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32" s="18" customFormat="1" ht="21" customHeight="1">
      <c r="A79" s="20" t="s">
        <v>20</v>
      </c>
      <c r="B79" s="21">
        <f>H79+J79+L79+N79+P79+R79+T79+V79+X79+Z79+AB79+AD79</f>
        <v>0</v>
      </c>
      <c r="C79" s="53">
        <f>H79+J79+L79+N79+P79+R79+T79+V79+X79+Z79+AA2992+AB79+AD79</f>
        <v>0</v>
      </c>
      <c r="D79" s="21"/>
      <c r="E79" s="53">
        <f>I79+K79+M79+O79+Q79+S79+U79+W79+Y79</f>
        <v>0</v>
      </c>
      <c r="F79" s="21"/>
      <c r="G79" s="53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140"/>
    </row>
    <row r="80" spans="1:32" s="11" customFormat="1" ht="20.25" customHeight="1">
      <c r="A80" s="13" t="s">
        <v>21</v>
      </c>
      <c r="B80" s="52">
        <f>H80+J80+L80+N80+P80+R80+T80+V80+X80+Z80+AB80+AD80</f>
        <v>111.9</v>
      </c>
      <c r="C80" s="53">
        <f>H80</f>
        <v>0</v>
      </c>
      <c r="D80" s="21">
        <f>E80</f>
        <v>0</v>
      </c>
      <c r="E80" s="53">
        <f>I80+K80+M80+O80+Q80+S80+U80+W80+Y80+AA80+AC80+AE80</f>
        <v>0</v>
      </c>
      <c r="F80" s="53">
        <f>(E80/B80)*100</f>
        <v>0</v>
      </c>
      <c r="G80" s="53" t="e">
        <f>(E80/C80)*100</f>
        <v>#DIV/0!</v>
      </c>
      <c r="H80" s="52">
        <v>0</v>
      </c>
      <c r="I80" s="52">
        <v>0</v>
      </c>
      <c r="J80" s="52">
        <v>0</v>
      </c>
      <c r="K80" s="52">
        <v>0</v>
      </c>
      <c r="L80" s="52">
        <v>22</v>
      </c>
      <c r="M80" s="52">
        <v>0</v>
      </c>
      <c r="N80" s="52">
        <v>22</v>
      </c>
      <c r="O80" s="52">
        <v>0</v>
      </c>
      <c r="P80" s="52">
        <v>23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44.9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140"/>
    </row>
    <row r="81" spans="1:32" s="11" customFormat="1" ht="18" customHeight="1">
      <c r="A81" s="13" t="s">
        <v>22</v>
      </c>
      <c r="B81" s="52">
        <f>H81+J81+L81+N81+P81+R81+T81+V81+X81+Z81+AB81+AD81</f>
        <v>0</v>
      </c>
      <c r="C81" s="53">
        <f>H81+J81+L81+N81+P81+R81+T81+V81+X81+Z81+AA2994+AB81+AD81</f>
        <v>0</v>
      </c>
      <c r="D81" s="21"/>
      <c r="E81" s="53">
        <f>I81+K81+M81+O81+Q81+S81+U81+W81+Y81</f>
        <v>0</v>
      </c>
      <c r="F81" s="21"/>
      <c r="G81" s="53"/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140"/>
    </row>
    <row r="82" spans="1:32" s="18" customFormat="1" ht="18" customHeight="1">
      <c r="A82" s="20" t="s">
        <v>23</v>
      </c>
      <c r="B82" s="21">
        <f>H82+J82+L82+N82+P82+R82+T82+V82+X82+Z82+AB82+AD82</f>
        <v>0</v>
      </c>
      <c r="C82" s="53">
        <f>H82+J82+L82+N82+P82+R82+T82+V82+X82+Z82+AA2995+AB82+AD82</f>
        <v>0</v>
      </c>
      <c r="D82" s="21"/>
      <c r="E82" s="53">
        <f>I82+K82+M82+O82+Q82+S82+U82+W82+Y82</f>
        <v>0</v>
      </c>
      <c r="F82" s="21"/>
      <c r="G82" s="53"/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141"/>
    </row>
    <row r="83" spans="1:32" s="11" customFormat="1" ht="49.5" customHeight="1">
      <c r="A83" s="63" t="s">
        <v>42</v>
      </c>
      <c r="B83" s="73"/>
      <c r="C83" s="70"/>
      <c r="D83" s="70"/>
      <c r="E83" s="70"/>
      <c r="F83" s="74"/>
      <c r="G83" s="71"/>
      <c r="H83" s="73"/>
      <c r="I83" s="70"/>
      <c r="J83" s="71"/>
      <c r="K83" s="71"/>
      <c r="L83" s="73"/>
      <c r="M83" s="70"/>
      <c r="N83" s="73"/>
      <c r="O83" s="70"/>
      <c r="P83" s="73"/>
      <c r="Q83" s="70"/>
      <c r="R83" s="73"/>
      <c r="S83" s="70"/>
      <c r="T83" s="73"/>
      <c r="U83" s="70"/>
      <c r="V83" s="73"/>
      <c r="W83" s="70"/>
      <c r="X83" s="73"/>
      <c r="Y83" s="70"/>
      <c r="Z83" s="73"/>
      <c r="AA83" s="70"/>
      <c r="AB83" s="73"/>
      <c r="AC83" s="70"/>
      <c r="AD83" s="73"/>
      <c r="AE83" s="70"/>
      <c r="AF83" s="124"/>
    </row>
    <row r="84" spans="1:32" s="11" customFormat="1" ht="16.5">
      <c r="A84" s="12" t="s">
        <v>27</v>
      </c>
      <c r="B84" s="15">
        <f>B85+B86+B87+B88</f>
        <v>158</v>
      </c>
      <c r="C84" s="15">
        <f>C85+C86+C87+C88</f>
        <v>0</v>
      </c>
      <c r="D84" s="15">
        <f>D85+D86+D87+D88</f>
        <v>0</v>
      </c>
      <c r="E84" s="15">
        <f>E85+E86+E87+E88</f>
        <v>0</v>
      </c>
      <c r="F84" s="16">
        <f>(E84/B84)*100</f>
        <v>0</v>
      </c>
      <c r="G84" s="16" t="e">
        <f>(E84/C84)*100</f>
        <v>#DIV/0!</v>
      </c>
      <c r="H84" s="15">
        <f aca="true" t="shared" si="14" ref="H84:AE84">H85+H86+H87+H88</f>
        <v>0</v>
      </c>
      <c r="I84" s="15">
        <f t="shared" si="14"/>
        <v>0</v>
      </c>
      <c r="J84" s="16">
        <f t="shared" si="14"/>
        <v>0</v>
      </c>
      <c r="K84" s="16">
        <f t="shared" si="14"/>
        <v>0</v>
      </c>
      <c r="L84" s="15">
        <f t="shared" si="14"/>
        <v>158</v>
      </c>
      <c r="M84" s="15">
        <f t="shared" si="14"/>
        <v>0</v>
      </c>
      <c r="N84" s="15">
        <f t="shared" si="14"/>
        <v>0</v>
      </c>
      <c r="O84" s="15">
        <f t="shared" si="14"/>
        <v>0</v>
      </c>
      <c r="P84" s="15">
        <f t="shared" si="14"/>
        <v>0</v>
      </c>
      <c r="Q84" s="15">
        <f t="shared" si="14"/>
        <v>0</v>
      </c>
      <c r="R84" s="15">
        <f t="shared" si="14"/>
        <v>0</v>
      </c>
      <c r="S84" s="15">
        <f t="shared" si="14"/>
        <v>0</v>
      </c>
      <c r="T84" s="15">
        <f t="shared" si="14"/>
        <v>0</v>
      </c>
      <c r="U84" s="15">
        <f t="shared" si="14"/>
        <v>0</v>
      </c>
      <c r="V84" s="15">
        <f t="shared" si="14"/>
        <v>0</v>
      </c>
      <c r="W84" s="15">
        <f t="shared" si="14"/>
        <v>0</v>
      </c>
      <c r="X84" s="15">
        <f t="shared" si="14"/>
        <v>0</v>
      </c>
      <c r="Y84" s="15">
        <f t="shared" si="14"/>
        <v>0</v>
      </c>
      <c r="Z84" s="15">
        <f t="shared" si="14"/>
        <v>0</v>
      </c>
      <c r="AA84" s="15">
        <f t="shared" si="14"/>
        <v>0</v>
      </c>
      <c r="AB84" s="15">
        <f t="shared" si="14"/>
        <v>0</v>
      </c>
      <c r="AC84" s="15">
        <f t="shared" si="14"/>
        <v>0</v>
      </c>
      <c r="AD84" s="15">
        <f t="shared" si="14"/>
        <v>0</v>
      </c>
      <c r="AE84" s="15">
        <f t="shared" si="14"/>
        <v>0</v>
      </c>
      <c r="AF84" s="138"/>
    </row>
    <row r="85" spans="1:32" s="11" customFormat="1" ht="16.5">
      <c r="A85" s="13" t="s">
        <v>20</v>
      </c>
      <c r="B85" s="52">
        <f>H85+J85+L85+N85+P85+R85+T85+V85+X85+Z85+AB85+AD85</f>
        <v>0</v>
      </c>
      <c r="C85" s="53">
        <f>H85+J85+L85+N85+P85+R85+T85+V85+X85+Z85+AA2998+AB85+AD85</f>
        <v>0</v>
      </c>
      <c r="D85" s="21"/>
      <c r="E85" s="53">
        <f>I85+K85+M85+O85+Q85+S85+U85+W85</f>
        <v>0</v>
      </c>
      <c r="F85" s="21"/>
      <c r="G85" s="53"/>
      <c r="H85" s="52">
        <v>0</v>
      </c>
      <c r="I85" s="52">
        <v>0</v>
      </c>
      <c r="J85" s="53">
        <v>0</v>
      </c>
      <c r="K85" s="53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138"/>
    </row>
    <row r="86" spans="1:32" s="11" customFormat="1" ht="16.5">
      <c r="A86" s="13" t="s">
        <v>21</v>
      </c>
      <c r="B86" s="52">
        <f>H86+J86+L86+N86+P86+R86+T86+V86+X86+Z86+AB86+AD86</f>
        <v>158</v>
      </c>
      <c r="C86" s="53">
        <f>H86</f>
        <v>0</v>
      </c>
      <c r="D86" s="21">
        <f>E86</f>
        <v>0</v>
      </c>
      <c r="E86" s="53">
        <f>I86+K86+M86+O86+Q86+S86+U86+W86+Y86+AA86+AC86+AE86</f>
        <v>0</v>
      </c>
      <c r="F86" s="53">
        <f>(E86/B86)*100</f>
        <v>0</v>
      </c>
      <c r="G86" s="53" t="e">
        <f>(E86/C86)*100</f>
        <v>#DIV/0!</v>
      </c>
      <c r="H86" s="52">
        <v>0</v>
      </c>
      <c r="I86" s="52">
        <v>0</v>
      </c>
      <c r="J86" s="53">
        <v>0</v>
      </c>
      <c r="K86" s="53">
        <v>0</v>
      </c>
      <c r="L86" s="52">
        <v>158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138"/>
    </row>
    <row r="87" spans="1:32" s="11" customFormat="1" ht="16.5">
      <c r="A87" s="13" t="s">
        <v>22</v>
      </c>
      <c r="B87" s="52">
        <f>H87+J87+L87+N87+P87+R87+T87+V87+X87+Z87+AB87+AD87</f>
        <v>0</v>
      </c>
      <c r="C87" s="53">
        <f>H87+J87+L87+N87+P87+R87+T87+V87+X87+Z87+AA3000+AB87+AD87</f>
        <v>0</v>
      </c>
      <c r="D87" s="21"/>
      <c r="E87" s="53">
        <f>I87+K87+M87+O87+Q87+S87+U87+W87</f>
        <v>0</v>
      </c>
      <c r="F87" s="21"/>
      <c r="G87" s="53"/>
      <c r="H87" s="52">
        <v>0</v>
      </c>
      <c r="I87" s="52">
        <v>0</v>
      </c>
      <c r="J87" s="53">
        <v>0</v>
      </c>
      <c r="K87" s="53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138"/>
    </row>
    <row r="88" spans="1:32" s="11" customFormat="1" ht="16.5">
      <c r="A88" s="13" t="s">
        <v>23</v>
      </c>
      <c r="B88" s="52">
        <f>H88+J88+L88+N88+P88+R88+T88+V88+X88+Z88+AB88+AD88</f>
        <v>0</v>
      </c>
      <c r="C88" s="53">
        <f>H88+J88+L88+N88+P88+R88+T88+V88+X88+Z88+AA3001+AB88+AD88</f>
        <v>0</v>
      </c>
      <c r="D88" s="21"/>
      <c r="E88" s="53">
        <f>I88+K88+M88+O88+Q88+S88+U88+W88</f>
        <v>0</v>
      </c>
      <c r="F88" s="21"/>
      <c r="G88" s="53"/>
      <c r="H88" s="52">
        <v>0</v>
      </c>
      <c r="I88" s="52">
        <v>0</v>
      </c>
      <c r="J88" s="53">
        <v>0</v>
      </c>
      <c r="K88" s="53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0</v>
      </c>
      <c r="AE88" s="52">
        <v>0</v>
      </c>
      <c r="AF88" s="139"/>
    </row>
    <row r="89" spans="1:32" s="11" customFormat="1" ht="49.5">
      <c r="A89" s="63" t="s">
        <v>43</v>
      </c>
      <c r="B89" s="75"/>
      <c r="C89" s="70"/>
      <c r="D89" s="70"/>
      <c r="E89" s="70"/>
      <c r="F89" s="74"/>
      <c r="G89" s="71"/>
      <c r="H89" s="73"/>
      <c r="I89" s="70"/>
      <c r="J89" s="70"/>
      <c r="K89" s="70"/>
      <c r="L89" s="73"/>
      <c r="M89" s="70"/>
      <c r="N89" s="73"/>
      <c r="O89" s="70"/>
      <c r="P89" s="73"/>
      <c r="Q89" s="70"/>
      <c r="R89" s="73"/>
      <c r="S89" s="70"/>
      <c r="T89" s="73"/>
      <c r="U89" s="70"/>
      <c r="V89" s="73"/>
      <c r="W89" s="70"/>
      <c r="X89" s="73"/>
      <c r="Y89" s="70"/>
      <c r="Z89" s="73"/>
      <c r="AA89" s="70"/>
      <c r="AB89" s="73"/>
      <c r="AC89" s="70"/>
      <c r="AD89" s="73"/>
      <c r="AE89" s="70"/>
      <c r="AF89" s="124"/>
    </row>
    <row r="90" spans="1:32" s="11" customFormat="1" ht="16.5">
      <c r="A90" s="12" t="s">
        <v>27</v>
      </c>
      <c r="B90" s="15">
        <f>B91+B92+B93+B94</f>
        <v>22</v>
      </c>
      <c r="C90" s="16">
        <f>H90</f>
        <v>0</v>
      </c>
      <c r="D90" s="15">
        <f>D91+D92+D93+D94</f>
        <v>0</v>
      </c>
      <c r="E90" s="16">
        <f>J90</f>
        <v>0</v>
      </c>
      <c r="F90" s="16">
        <f>(E90/B90)*100</f>
        <v>0</v>
      </c>
      <c r="G90" s="16" t="e">
        <f>(E90/C90)*100</f>
        <v>#DIV/0!</v>
      </c>
      <c r="H90" s="15">
        <f aca="true" t="shared" si="15" ref="H90:AE90">H91+H92+H93+H94</f>
        <v>0</v>
      </c>
      <c r="I90" s="15">
        <f t="shared" si="15"/>
        <v>0</v>
      </c>
      <c r="J90" s="16">
        <f t="shared" si="15"/>
        <v>0</v>
      </c>
      <c r="K90" s="16">
        <f t="shared" si="15"/>
        <v>0</v>
      </c>
      <c r="L90" s="15">
        <f t="shared" si="15"/>
        <v>0</v>
      </c>
      <c r="M90" s="15">
        <f t="shared" si="15"/>
        <v>0</v>
      </c>
      <c r="N90" s="15">
        <f t="shared" si="15"/>
        <v>22</v>
      </c>
      <c r="O90" s="15">
        <f t="shared" si="15"/>
        <v>0</v>
      </c>
      <c r="P90" s="15">
        <f t="shared" si="15"/>
        <v>0</v>
      </c>
      <c r="Q90" s="15">
        <f t="shared" si="15"/>
        <v>0</v>
      </c>
      <c r="R90" s="15">
        <f t="shared" si="15"/>
        <v>0</v>
      </c>
      <c r="S90" s="15">
        <f t="shared" si="15"/>
        <v>0</v>
      </c>
      <c r="T90" s="15">
        <f t="shared" si="15"/>
        <v>0</v>
      </c>
      <c r="U90" s="15">
        <f t="shared" si="15"/>
        <v>0</v>
      </c>
      <c r="V90" s="15">
        <f t="shared" si="15"/>
        <v>0</v>
      </c>
      <c r="W90" s="15">
        <f t="shared" si="15"/>
        <v>0</v>
      </c>
      <c r="X90" s="15">
        <f t="shared" si="15"/>
        <v>0</v>
      </c>
      <c r="Y90" s="15">
        <f t="shared" si="15"/>
        <v>0</v>
      </c>
      <c r="Z90" s="15">
        <f t="shared" si="15"/>
        <v>0</v>
      </c>
      <c r="AA90" s="15">
        <f t="shared" si="15"/>
        <v>0</v>
      </c>
      <c r="AB90" s="15">
        <f t="shared" si="15"/>
        <v>0</v>
      </c>
      <c r="AC90" s="15">
        <f t="shared" si="15"/>
        <v>0</v>
      </c>
      <c r="AD90" s="15">
        <f t="shared" si="15"/>
        <v>0</v>
      </c>
      <c r="AE90" s="15">
        <f t="shared" si="15"/>
        <v>0</v>
      </c>
      <c r="AF90" s="138"/>
    </row>
    <row r="91" spans="1:32" s="11" customFormat="1" ht="16.5">
      <c r="A91" s="13" t="s">
        <v>20</v>
      </c>
      <c r="B91" s="52">
        <f>H91+J91+L91+N91+P91+R91+T91+V91+X91+Z91+AB91+AD91</f>
        <v>0</v>
      </c>
      <c r="C91" s="53">
        <f>H91+J91+L91+N91+P91+R91+T91+V91+X91+Z91+AA3004+AB91+AD91</f>
        <v>0</v>
      </c>
      <c r="D91" s="21"/>
      <c r="E91" s="53">
        <f>I91+K91+M91+O91+Q91+S91+U91+W91</f>
        <v>0</v>
      </c>
      <c r="F91" s="21"/>
      <c r="G91" s="53"/>
      <c r="H91" s="52">
        <v>0</v>
      </c>
      <c r="I91" s="52">
        <v>0</v>
      </c>
      <c r="J91" s="53">
        <v>0</v>
      </c>
      <c r="K91" s="53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138"/>
    </row>
    <row r="92" spans="1:32" s="11" customFormat="1" ht="16.5">
      <c r="A92" s="13" t="s">
        <v>21</v>
      </c>
      <c r="B92" s="52">
        <f>H92+J92+L92+N92+P92+R92+T92+V92+X92+Z92+AB92+AD92</f>
        <v>22</v>
      </c>
      <c r="C92" s="53">
        <f>H92</f>
        <v>0</v>
      </c>
      <c r="D92" s="21">
        <f>E92</f>
        <v>0</v>
      </c>
      <c r="E92" s="53">
        <f>I92+K92+M92+O92+Q92+S92+U92+W92+Y92+AA92+AC92+AE92</f>
        <v>0</v>
      </c>
      <c r="F92" s="53">
        <f>(E92/B92)*100</f>
        <v>0</v>
      </c>
      <c r="G92" s="53" t="e">
        <f>(E92/C92)*100</f>
        <v>#DIV/0!</v>
      </c>
      <c r="H92" s="52">
        <v>0</v>
      </c>
      <c r="I92" s="52">
        <v>0</v>
      </c>
      <c r="J92" s="53">
        <v>0</v>
      </c>
      <c r="K92" s="53">
        <v>0</v>
      </c>
      <c r="L92" s="52">
        <v>0</v>
      </c>
      <c r="M92" s="52">
        <v>0</v>
      </c>
      <c r="N92" s="52">
        <v>22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138"/>
    </row>
    <row r="93" spans="1:32" s="11" customFormat="1" ht="16.5">
      <c r="A93" s="13" t="s">
        <v>22</v>
      </c>
      <c r="B93" s="52">
        <f>H93+J93+L93+N93+P93+R93+T93+V93+X93+Z93+AB93+AD93</f>
        <v>0</v>
      </c>
      <c r="C93" s="53">
        <f>H93+J93+L93+N93+P93+R93+T93+V93+X93+Z93+AA3006+AB93+AD93</f>
        <v>0</v>
      </c>
      <c r="D93" s="21"/>
      <c r="E93" s="53">
        <f>I93+K93+M93+O93+Q93+S93+U93+W93</f>
        <v>0</v>
      </c>
      <c r="F93" s="21"/>
      <c r="G93" s="21"/>
      <c r="H93" s="52">
        <v>0</v>
      </c>
      <c r="I93" s="52">
        <v>0</v>
      </c>
      <c r="J93" s="53">
        <v>0</v>
      </c>
      <c r="K93" s="53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0</v>
      </c>
      <c r="AD93" s="52">
        <v>0</v>
      </c>
      <c r="AE93" s="52">
        <v>0</v>
      </c>
      <c r="AF93" s="138"/>
    </row>
    <row r="94" spans="1:32" s="11" customFormat="1" ht="27.75" customHeight="1">
      <c r="A94" s="41" t="s">
        <v>23</v>
      </c>
      <c r="B94" s="21">
        <f>H94+J94+L94+N94+P94+R94+T94+V94+X94+Z94+AB94+AD94</f>
        <v>0</v>
      </c>
      <c r="C94" s="53">
        <f>H94+J94+L94+N94+P94+R94+T94+V94+X94+Z94+AA3007+AB94+AD94</f>
        <v>0</v>
      </c>
      <c r="D94" s="21"/>
      <c r="E94" s="53">
        <f>I94+K94+M94+O94+Q94+S94+U94+W94</f>
        <v>0</v>
      </c>
      <c r="F94" s="21"/>
      <c r="G94" s="53"/>
      <c r="H94" s="21">
        <v>0</v>
      </c>
      <c r="I94" s="21">
        <v>0</v>
      </c>
      <c r="J94" s="53">
        <v>0</v>
      </c>
      <c r="K94" s="53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139"/>
    </row>
    <row r="95" spans="1:32" s="11" customFormat="1" ht="115.5">
      <c r="A95" s="94" t="s">
        <v>44</v>
      </c>
      <c r="B95" s="73"/>
      <c r="C95" s="70"/>
      <c r="D95" s="70"/>
      <c r="E95" s="70"/>
      <c r="F95" s="74"/>
      <c r="G95" s="71"/>
      <c r="H95" s="73"/>
      <c r="I95" s="70"/>
      <c r="J95" s="70"/>
      <c r="K95" s="70"/>
      <c r="L95" s="73"/>
      <c r="M95" s="70"/>
      <c r="N95" s="73"/>
      <c r="O95" s="70"/>
      <c r="P95" s="73"/>
      <c r="Q95" s="70"/>
      <c r="R95" s="73"/>
      <c r="S95" s="70"/>
      <c r="T95" s="73"/>
      <c r="U95" s="70"/>
      <c r="V95" s="73"/>
      <c r="W95" s="70"/>
      <c r="X95" s="73"/>
      <c r="Y95" s="70"/>
      <c r="Z95" s="73"/>
      <c r="AA95" s="70"/>
      <c r="AB95" s="73"/>
      <c r="AC95" s="70"/>
      <c r="AD95" s="73"/>
      <c r="AE95" s="70"/>
      <c r="AF95" s="19"/>
    </row>
    <row r="96" spans="1:32" s="11" customFormat="1" ht="16.5">
      <c r="A96" s="27" t="s">
        <v>27</v>
      </c>
      <c r="B96" s="15">
        <f>B97+B98+B99+B100</f>
        <v>77.2</v>
      </c>
      <c r="C96" s="15">
        <f>C97+C98+C99+C100</f>
        <v>0</v>
      </c>
      <c r="D96" s="15">
        <f>D97+D98+D99+D100</f>
        <v>0</v>
      </c>
      <c r="E96" s="15">
        <f>E97+E98+E99+E100</f>
        <v>0</v>
      </c>
      <c r="F96" s="15">
        <f>D96/B96*100</f>
        <v>0</v>
      </c>
      <c r="G96" s="16" t="e">
        <f>E96/C96*100</f>
        <v>#DIV/0!</v>
      </c>
      <c r="H96" s="15">
        <f aca="true" t="shared" si="16" ref="H96:AE96">H97+H98+H99+H100</f>
        <v>0</v>
      </c>
      <c r="I96" s="15">
        <f t="shared" si="16"/>
        <v>0</v>
      </c>
      <c r="J96" s="16">
        <f t="shared" si="16"/>
        <v>0</v>
      </c>
      <c r="K96" s="16">
        <f t="shared" si="16"/>
        <v>0</v>
      </c>
      <c r="L96" s="15">
        <f t="shared" si="16"/>
        <v>0</v>
      </c>
      <c r="M96" s="15">
        <f t="shared" si="16"/>
        <v>0</v>
      </c>
      <c r="N96" s="15">
        <f t="shared" si="16"/>
        <v>0</v>
      </c>
      <c r="O96" s="15">
        <f t="shared" si="16"/>
        <v>0</v>
      </c>
      <c r="P96" s="15">
        <f t="shared" si="16"/>
        <v>77.2</v>
      </c>
      <c r="Q96" s="15">
        <f t="shared" si="16"/>
        <v>0</v>
      </c>
      <c r="R96" s="15">
        <f t="shared" si="16"/>
        <v>0</v>
      </c>
      <c r="S96" s="15">
        <f t="shared" si="16"/>
        <v>0</v>
      </c>
      <c r="T96" s="15">
        <f t="shared" si="16"/>
        <v>0</v>
      </c>
      <c r="U96" s="15">
        <f t="shared" si="16"/>
        <v>0</v>
      </c>
      <c r="V96" s="15">
        <f t="shared" si="16"/>
        <v>0</v>
      </c>
      <c r="W96" s="15">
        <f t="shared" si="16"/>
        <v>0</v>
      </c>
      <c r="X96" s="15">
        <f t="shared" si="16"/>
        <v>0</v>
      </c>
      <c r="Y96" s="15">
        <f t="shared" si="16"/>
        <v>0</v>
      </c>
      <c r="Z96" s="15">
        <f t="shared" si="16"/>
        <v>0</v>
      </c>
      <c r="AA96" s="15">
        <f t="shared" si="16"/>
        <v>0</v>
      </c>
      <c r="AB96" s="15">
        <f t="shared" si="16"/>
        <v>0</v>
      </c>
      <c r="AC96" s="15">
        <f t="shared" si="16"/>
        <v>0</v>
      </c>
      <c r="AD96" s="15">
        <f t="shared" si="16"/>
        <v>0</v>
      </c>
      <c r="AE96" s="15">
        <f t="shared" si="16"/>
        <v>0</v>
      </c>
      <c r="AF96" s="14"/>
    </row>
    <row r="97" spans="1:32" s="11" customFormat="1" ht="16.5">
      <c r="A97" s="20" t="s">
        <v>20</v>
      </c>
      <c r="B97" s="52">
        <f>H97+J97+L97+N97+P97+R97+T97+V97+X97+Z97+AB97+AD97</f>
        <v>0</v>
      </c>
      <c r="C97" s="53">
        <f>H97+J97+L97+N97+P97+R97+T97+V97+X97+Z97+AA3010+AB97+AD97</f>
        <v>0</v>
      </c>
      <c r="D97" s="21"/>
      <c r="E97" s="53">
        <f>I97+K97+M97+O97+Q97+S97+U97+W97</f>
        <v>0</v>
      </c>
      <c r="F97" s="21"/>
      <c r="G97" s="53"/>
      <c r="H97" s="52">
        <v>0</v>
      </c>
      <c r="I97" s="52">
        <v>0</v>
      </c>
      <c r="J97" s="53">
        <v>0</v>
      </c>
      <c r="K97" s="53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24"/>
    </row>
    <row r="98" spans="1:32" s="11" customFormat="1" ht="16.5">
      <c r="A98" s="20" t="s">
        <v>21</v>
      </c>
      <c r="B98" s="52">
        <f>H98+J98+L98+N98+P98+R98+T98+V98+X98+Z98+AB98+AD98</f>
        <v>77.2</v>
      </c>
      <c r="C98" s="53">
        <f>H98</f>
        <v>0</v>
      </c>
      <c r="D98" s="21">
        <f>E98</f>
        <v>0</v>
      </c>
      <c r="E98" s="53">
        <f>I98+K98+M98+O98+Q98+S98+U98+W98+Y98+AA98+AC98+AE98</f>
        <v>0</v>
      </c>
      <c r="F98" s="21">
        <f>E98/B98*100</f>
        <v>0</v>
      </c>
      <c r="G98" s="53" t="e">
        <f>E98/C98*100</f>
        <v>#DIV/0!</v>
      </c>
      <c r="H98" s="52">
        <v>0</v>
      </c>
      <c r="I98" s="52">
        <v>0</v>
      </c>
      <c r="J98" s="53">
        <v>0</v>
      </c>
      <c r="K98" s="53">
        <v>0</v>
      </c>
      <c r="L98" s="52">
        <v>0</v>
      </c>
      <c r="M98" s="52">
        <v>0</v>
      </c>
      <c r="N98" s="52">
        <v>0</v>
      </c>
      <c r="O98" s="52">
        <v>0</v>
      </c>
      <c r="P98" s="52">
        <v>77.2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24"/>
    </row>
    <row r="99" spans="1:32" s="11" customFormat="1" ht="16.5">
      <c r="A99" s="20" t="s">
        <v>22</v>
      </c>
      <c r="B99" s="52">
        <f>H99+J99+L99+N99+P99+R99+T99+V99+X99+Z99+AB99+AD99</f>
        <v>0</v>
      </c>
      <c r="C99" s="53">
        <f>H99+J99+L99+N99+P99+R99+T99+V99+X99+Z99+AA3012+AB99+AD99</f>
        <v>0</v>
      </c>
      <c r="D99" s="21"/>
      <c r="E99" s="53">
        <f>I99+K99+M99+O99+Q99+S99+U99+W99</f>
        <v>0</v>
      </c>
      <c r="F99" s="21"/>
      <c r="G99" s="53"/>
      <c r="H99" s="52">
        <v>0</v>
      </c>
      <c r="I99" s="52">
        <v>0</v>
      </c>
      <c r="J99" s="53">
        <v>0</v>
      </c>
      <c r="K99" s="53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52">
        <v>0</v>
      </c>
      <c r="AF99" s="24"/>
    </row>
    <row r="100" spans="1:32" s="11" customFormat="1" ht="16.5">
      <c r="A100" s="20" t="s">
        <v>23</v>
      </c>
      <c r="B100" s="52">
        <f>H100+J100+L100+N100+P100+R100+T100+V100+X100+Z100+AB100+AD100</f>
        <v>0</v>
      </c>
      <c r="C100" s="53">
        <f>H100+J100+L100+N100+P100+R100+T100+V100+X100+Z100+AA3013+AB100+AD100</f>
        <v>0</v>
      </c>
      <c r="D100" s="21"/>
      <c r="E100" s="53">
        <f>I100+K100+M100+O100+Q100+S100+U100+W100</f>
        <v>0</v>
      </c>
      <c r="F100" s="21"/>
      <c r="G100" s="53"/>
      <c r="H100" s="52">
        <v>0</v>
      </c>
      <c r="I100" s="52">
        <v>0</v>
      </c>
      <c r="J100" s="53">
        <v>0</v>
      </c>
      <c r="K100" s="53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24"/>
    </row>
    <row r="101" spans="1:32" s="11" customFormat="1" ht="90" customHeight="1">
      <c r="A101" s="95" t="s">
        <v>45</v>
      </c>
      <c r="B101" s="73"/>
      <c r="C101" s="70"/>
      <c r="D101" s="70"/>
      <c r="E101" s="70"/>
      <c r="F101" s="74"/>
      <c r="G101" s="71"/>
      <c r="H101" s="73"/>
      <c r="I101" s="70"/>
      <c r="J101" s="70"/>
      <c r="K101" s="70"/>
      <c r="L101" s="73"/>
      <c r="M101" s="70"/>
      <c r="N101" s="73"/>
      <c r="O101" s="70"/>
      <c r="P101" s="73"/>
      <c r="Q101" s="70"/>
      <c r="R101" s="73"/>
      <c r="S101" s="70"/>
      <c r="T101" s="73"/>
      <c r="U101" s="70"/>
      <c r="V101" s="73"/>
      <c r="W101" s="70"/>
      <c r="X101" s="73"/>
      <c r="Y101" s="70"/>
      <c r="Z101" s="73"/>
      <c r="AA101" s="70"/>
      <c r="AB101" s="73"/>
      <c r="AC101" s="70"/>
      <c r="AD101" s="73"/>
      <c r="AE101" s="70"/>
      <c r="AF101" s="127"/>
    </row>
    <row r="102" spans="1:32" s="11" customFormat="1" ht="16.5">
      <c r="A102" s="12" t="s">
        <v>27</v>
      </c>
      <c r="B102" s="15">
        <f>B103+B104+B105+B106</f>
        <v>60</v>
      </c>
      <c r="C102" s="15">
        <f>C103+C104+C105+C106</f>
        <v>0</v>
      </c>
      <c r="D102" s="15">
        <f>D103+D104+D105+D106</f>
        <v>0</v>
      </c>
      <c r="E102" s="15">
        <f>E103+E104+E105+E106</f>
        <v>0</v>
      </c>
      <c r="F102" s="16" t="e">
        <f>D102/C102*100</f>
        <v>#DIV/0!</v>
      </c>
      <c r="G102" s="16" t="e">
        <f>(E102/C102)*100</f>
        <v>#DIV/0!</v>
      </c>
      <c r="H102" s="15">
        <f aca="true" t="shared" si="17" ref="H102:AE102">H103+H104+H105+H106</f>
        <v>0</v>
      </c>
      <c r="I102" s="15">
        <f t="shared" si="17"/>
        <v>0</v>
      </c>
      <c r="J102" s="17">
        <f t="shared" si="17"/>
        <v>0</v>
      </c>
      <c r="K102" s="17">
        <f t="shared" si="17"/>
        <v>0</v>
      </c>
      <c r="L102" s="15">
        <f t="shared" si="17"/>
        <v>0</v>
      </c>
      <c r="M102" s="15">
        <f t="shared" si="17"/>
        <v>0</v>
      </c>
      <c r="N102" s="15">
        <f t="shared" si="17"/>
        <v>60</v>
      </c>
      <c r="O102" s="15">
        <f t="shared" si="17"/>
        <v>0</v>
      </c>
      <c r="P102" s="15">
        <f t="shared" si="17"/>
        <v>0</v>
      </c>
      <c r="Q102" s="15">
        <f t="shared" si="17"/>
        <v>0</v>
      </c>
      <c r="R102" s="15">
        <f t="shared" si="17"/>
        <v>0</v>
      </c>
      <c r="S102" s="15">
        <f t="shared" si="17"/>
        <v>0</v>
      </c>
      <c r="T102" s="15">
        <f t="shared" si="17"/>
        <v>0</v>
      </c>
      <c r="U102" s="15">
        <f t="shared" si="17"/>
        <v>0</v>
      </c>
      <c r="V102" s="15">
        <f t="shared" si="17"/>
        <v>0</v>
      </c>
      <c r="W102" s="15">
        <f t="shared" si="17"/>
        <v>0</v>
      </c>
      <c r="X102" s="15">
        <f t="shared" si="17"/>
        <v>0</v>
      </c>
      <c r="Y102" s="15">
        <f t="shared" si="17"/>
        <v>0</v>
      </c>
      <c r="Z102" s="15">
        <f t="shared" si="17"/>
        <v>0</v>
      </c>
      <c r="AA102" s="15">
        <f t="shared" si="17"/>
        <v>0</v>
      </c>
      <c r="AB102" s="15">
        <f t="shared" si="17"/>
        <v>0</v>
      </c>
      <c r="AC102" s="15">
        <f t="shared" si="17"/>
        <v>0</v>
      </c>
      <c r="AD102" s="15">
        <f t="shared" si="17"/>
        <v>0</v>
      </c>
      <c r="AE102" s="15">
        <f t="shared" si="17"/>
        <v>0</v>
      </c>
      <c r="AF102" s="161"/>
    </row>
    <row r="103" spans="1:32" s="11" customFormat="1" ht="16.5">
      <c r="A103" s="13" t="s">
        <v>20</v>
      </c>
      <c r="B103" s="52">
        <f>H103+J103+L103+N103+P103+R103+T103+V103+X103+Z103+AB103+AD103</f>
        <v>0</v>
      </c>
      <c r="C103" s="53">
        <f>H103+J103+L103+N103+P103+R103+T103+V103+X103+Z103+AA3016+AB103+AD103</f>
        <v>0</v>
      </c>
      <c r="D103" s="21"/>
      <c r="E103" s="53">
        <f>I103+K103+M103+O103+Q103+S103+U103+W103</f>
        <v>0</v>
      </c>
      <c r="F103" s="21"/>
      <c r="G103" s="53"/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  <c r="AD103" s="52">
        <v>0</v>
      </c>
      <c r="AE103" s="52">
        <v>0</v>
      </c>
      <c r="AF103" s="161"/>
    </row>
    <row r="104" spans="1:32" s="11" customFormat="1" ht="16.5">
      <c r="A104" s="13" t="s">
        <v>21</v>
      </c>
      <c r="B104" s="52">
        <f>H104+J104+L104+N104+P104+R104+T104+V104+X104+Z104+AB104+AD104</f>
        <v>60</v>
      </c>
      <c r="C104" s="53">
        <f>H104</f>
        <v>0</v>
      </c>
      <c r="D104" s="21">
        <f>E104</f>
        <v>0</v>
      </c>
      <c r="E104" s="53">
        <f>I104+K104+M104+O104+Q104+S104+U104+W104+Y104+AA104+AC104+AE104</f>
        <v>0</v>
      </c>
      <c r="F104" s="53" t="e">
        <f>D104/C104*100</f>
        <v>#DIV/0!</v>
      </c>
      <c r="G104" s="53" t="e">
        <f>(E104/C104)*100</f>
        <v>#DIV/0!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60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161"/>
    </row>
    <row r="105" spans="1:32" s="11" customFormat="1" ht="16.5">
      <c r="A105" s="13" t="s">
        <v>22</v>
      </c>
      <c r="B105" s="52">
        <f>H105+J105+L105+N105+P105+R105+T105+V105+X105+Z105+AB105+AD105</f>
        <v>0</v>
      </c>
      <c r="C105" s="53">
        <f>H105+J105+L105+N105+P105+R105+T105+V105+X105+Z105+AA3018+AB105+AD105</f>
        <v>0</v>
      </c>
      <c r="D105" s="21"/>
      <c r="E105" s="53">
        <f>I105+K105+M105+O105+Q105+S105+U105+W105</f>
        <v>0</v>
      </c>
      <c r="F105" s="21"/>
      <c r="G105" s="53"/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161"/>
    </row>
    <row r="106" spans="1:32" s="11" customFormat="1" ht="16.5">
      <c r="A106" s="13" t="s">
        <v>23</v>
      </c>
      <c r="B106" s="52">
        <f>H106+J106+L106+N106+P106+R106+T106+V106+X106+Z106+AB106+AD106</f>
        <v>0</v>
      </c>
      <c r="C106" s="53">
        <f>H106+J106+L106+N106+P106+R106+T106+V106+X106+Z106+AA3019+AB106+AD106</f>
        <v>0</v>
      </c>
      <c r="D106" s="21"/>
      <c r="E106" s="53">
        <f>I106+K106+M106+O106+Q106+S106+U106+W106</f>
        <v>0</v>
      </c>
      <c r="F106" s="21"/>
      <c r="G106" s="53"/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162"/>
    </row>
    <row r="107" spans="1:32" s="11" customFormat="1" ht="20.25" customHeight="1">
      <c r="A107" s="176" t="s">
        <v>48</v>
      </c>
      <c r="B107" s="177"/>
      <c r="C107" s="177"/>
      <c r="D107" s="177"/>
      <c r="E107" s="177"/>
      <c r="F107" s="177"/>
      <c r="G107" s="177"/>
      <c r="H107" s="178"/>
      <c r="I107" s="102"/>
      <c r="J107" s="103"/>
      <c r="K107" s="103"/>
      <c r="L107" s="103"/>
      <c r="M107" s="102"/>
      <c r="N107" s="103"/>
      <c r="O107" s="102"/>
      <c r="P107" s="103"/>
      <c r="Q107" s="102"/>
      <c r="R107" s="103"/>
      <c r="S107" s="102"/>
      <c r="T107" s="103"/>
      <c r="U107" s="102"/>
      <c r="V107" s="103"/>
      <c r="W107" s="102"/>
      <c r="X107" s="103"/>
      <c r="Y107" s="102"/>
      <c r="Z107" s="103"/>
      <c r="AA107" s="102"/>
      <c r="AB107" s="103"/>
      <c r="AC107" s="102"/>
      <c r="AD107" s="103"/>
      <c r="AE107" s="102"/>
      <c r="AF107" s="19"/>
    </row>
    <row r="108" spans="1:32" s="11" customFormat="1" ht="21" customHeight="1">
      <c r="A108" s="168" t="s">
        <v>49</v>
      </c>
      <c r="B108" s="179"/>
      <c r="C108" s="179"/>
      <c r="D108" s="179"/>
      <c r="E108" s="179"/>
      <c r="F108" s="179"/>
      <c r="G108" s="179"/>
      <c r="H108" s="180"/>
      <c r="I108" s="85"/>
      <c r="J108" s="84"/>
      <c r="K108" s="84"/>
      <c r="L108" s="84"/>
      <c r="M108" s="85"/>
      <c r="N108" s="84"/>
      <c r="O108" s="85"/>
      <c r="P108" s="84"/>
      <c r="Q108" s="85"/>
      <c r="R108" s="84"/>
      <c r="S108" s="85"/>
      <c r="T108" s="84"/>
      <c r="U108" s="85"/>
      <c r="V108" s="84"/>
      <c r="W108" s="85"/>
      <c r="X108" s="84"/>
      <c r="Y108" s="85"/>
      <c r="Z108" s="84"/>
      <c r="AA108" s="85"/>
      <c r="AB108" s="84"/>
      <c r="AC108" s="85"/>
      <c r="AD108" s="84"/>
      <c r="AE108" s="85"/>
      <c r="AF108" s="19"/>
    </row>
    <row r="109" spans="1:32" s="11" customFormat="1" ht="198">
      <c r="A109" s="63" t="s">
        <v>55</v>
      </c>
      <c r="B109" s="73"/>
      <c r="C109" s="70"/>
      <c r="D109" s="70"/>
      <c r="E109" s="70"/>
      <c r="F109" s="74"/>
      <c r="G109" s="71"/>
      <c r="H109" s="73"/>
      <c r="I109" s="70"/>
      <c r="J109" s="70"/>
      <c r="K109" s="70"/>
      <c r="L109" s="73"/>
      <c r="M109" s="70"/>
      <c r="N109" s="73"/>
      <c r="O109" s="70"/>
      <c r="P109" s="73"/>
      <c r="Q109" s="70"/>
      <c r="R109" s="73"/>
      <c r="S109" s="70"/>
      <c r="T109" s="73"/>
      <c r="U109" s="70"/>
      <c r="V109" s="73"/>
      <c r="W109" s="70"/>
      <c r="X109" s="73"/>
      <c r="Y109" s="70"/>
      <c r="Z109" s="73"/>
      <c r="AA109" s="70"/>
      <c r="AB109" s="73"/>
      <c r="AC109" s="70"/>
      <c r="AD109" s="73"/>
      <c r="AE109" s="70"/>
      <c r="AF109" s="124"/>
    </row>
    <row r="110" spans="1:32" s="11" customFormat="1" ht="16.5">
      <c r="A110" s="12" t="s">
        <v>27</v>
      </c>
      <c r="B110" s="17">
        <f>B111+B112+B113+B114</f>
        <v>222.70000000000002</v>
      </c>
      <c r="C110" s="15">
        <f>C111+C112+C113+C114</f>
        <v>0</v>
      </c>
      <c r="D110" s="15">
        <f>D111+D112+D113+D114</f>
        <v>0</v>
      </c>
      <c r="E110" s="15">
        <f>E111+E112+E113+E114</f>
        <v>0</v>
      </c>
      <c r="F110" s="26">
        <f>(E110/B110)*100</f>
        <v>0</v>
      </c>
      <c r="G110" s="26" t="e">
        <f>(E110/C110)*100</f>
        <v>#DIV/0!</v>
      </c>
      <c r="H110" s="15">
        <f aca="true" t="shared" si="18" ref="H110:AE110">H111+H112+H113+H114</f>
        <v>0</v>
      </c>
      <c r="I110" s="15">
        <f t="shared" si="18"/>
        <v>0</v>
      </c>
      <c r="J110" s="15">
        <f t="shared" si="18"/>
        <v>0</v>
      </c>
      <c r="K110" s="15">
        <f t="shared" si="18"/>
        <v>0</v>
      </c>
      <c r="L110" s="15">
        <f t="shared" si="18"/>
        <v>0</v>
      </c>
      <c r="M110" s="15">
        <f t="shared" si="18"/>
        <v>0</v>
      </c>
      <c r="N110" s="17">
        <f t="shared" si="18"/>
        <v>0</v>
      </c>
      <c r="O110" s="15">
        <f t="shared" si="18"/>
        <v>0</v>
      </c>
      <c r="P110" s="17">
        <f t="shared" si="18"/>
        <v>0</v>
      </c>
      <c r="Q110" s="15">
        <f t="shared" si="18"/>
        <v>0</v>
      </c>
      <c r="R110" s="15">
        <f t="shared" si="18"/>
        <v>29.9</v>
      </c>
      <c r="S110" s="15">
        <f t="shared" si="18"/>
        <v>0</v>
      </c>
      <c r="T110" s="15">
        <f t="shared" si="18"/>
        <v>0</v>
      </c>
      <c r="U110" s="15">
        <f t="shared" si="18"/>
        <v>0</v>
      </c>
      <c r="V110" s="15">
        <f t="shared" si="18"/>
        <v>0</v>
      </c>
      <c r="W110" s="15">
        <f t="shared" si="18"/>
        <v>0</v>
      </c>
      <c r="X110" s="15">
        <f t="shared" si="18"/>
        <v>0</v>
      </c>
      <c r="Y110" s="15">
        <f t="shared" si="18"/>
        <v>0</v>
      </c>
      <c r="Z110" s="15">
        <f t="shared" si="18"/>
        <v>0</v>
      </c>
      <c r="AA110" s="15">
        <f t="shared" si="18"/>
        <v>0</v>
      </c>
      <c r="AB110" s="15">
        <f t="shared" si="18"/>
        <v>192.8</v>
      </c>
      <c r="AC110" s="15">
        <f t="shared" si="18"/>
        <v>0</v>
      </c>
      <c r="AD110" s="15">
        <f t="shared" si="18"/>
        <v>0</v>
      </c>
      <c r="AE110" s="15">
        <f t="shared" si="18"/>
        <v>0</v>
      </c>
      <c r="AF110" s="150"/>
    </row>
    <row r="111" spans="1:32" s="11" customFormat="1" ht="23.25" customHeight="1">
      <c r="A111" s="13" t="s">
        <v>20</v>
      </c>
      <c r="B111" s="52">
        <f>H111+J111+L111+N111+P111+R111+T111+V111+X111+Z111+AB111+AD111</f>
        <v>0</v>
      </c>
      <c r="C111" s="53">
        <f>H111+J111+L111+N111+P111+R111+T111+V111+X111+Z111+AA3030+AB111+AD111</f>
        <v>0</v>
      </c>
      <c r="D111" s="21"/>
      <c r="E111" s="53">
        <f>I111+K111+M111+O111+Q111+S111+U111+W111</f>
        <v>0</v>
      </c>
      <c r="F111" s="21"/>
      <c r="G111" s="53"/>
      <c r="H111" s="52">
        <v>0</v>
      </c>
      <c r="I111" s="52">
        <v>0</v>
      </c>
      <c r="J111" s="21">
        <v>0</v>
      </c>
      <c r="K111" s="21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150"/>
    </row>
    <row r="112" spans="1:32" s="11" customFormat="1" ht="16.5">
      <c r="A112" s="25" t="s">
        <v>21</v>
      </c>
      <c r="B112" s="52">
        <f>H112+J112+L112+N112+P112+R112+T112+V112+X112+Z112+AB112+AD112</f>
        <v>222.70000000000002</v>
      </c>
      <c r="C112" s="53">
        <f>H112</f>
        <v>0</v>
      </c>
      <c r="D112" s="58">
        <f>E112</f>
        <v>0</v>
      </c>
      <c r="E112" s="53">
        <f>I112+K112+M112+O112+Q112+S112+U112+W112+Y112+AA112+AC112+AE112</f>
        <v>0</v>
      </c>
      <c r="F112" s="58">
        <f>(E112/B112)*100</f>
        <v>0</v>
      </c>
      <c r="G112" s="58" t="e">
        <f>(E112/C112)*100</f>
        <v>#DIV/0!</v>
      </c>
      <c r="H112" s="59">
        <v>0</v>
      </c>
      <c r="I112" s="59">
        <v>0</v>
      </c>
      <c r="J112" s="60">
        <v>0</v>
      </c>
      <c r="K112" s="60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29.9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192.8</v>
      </c>
      <c r="AC112" s="59">
        <v>0</v>
      </c>
      <c r="AD112" s="59">
        <v>0</v>
      </c>
      <c r="AE112" s="59">
        <v>0</v>
      </c>
      <c r="AF112" s="150"/>
    </row>
    <row r="113" spans="1:32" s="11" customFormat="1" ht="16.5">
      <c r="A113" s="13" t="s">
        <v>22</v>
      </c>
      <c r="B113" s="52">
        <f>H113+J113+L113+N113+P113+R113+T113+V113+X113+Z113+AB113+AD113</f>
        <v>0</v>
      </c>
      <c r="C113" s="53">
        <f>H113+J113+L113+N113+P113+R113+T113+V113+X113+Z113+AA3032+AB113+AD113</f>
        <v>0</v>
      </c>
      <c r="D113" s="21"/>
      <c r="E113" s="53">
        <f>I113+K113+M113+O113+Q113+S113+U113+W113</f>
        <v>0</v>
      </c>
      <c r="F113" s="21"/>
      <c r="G113" s="53"/>
      <c r="H113" s="52">
        <v>0</v>
      </c>
      <c r="I113" s="52">
        <v>0</v>
      </c>
      <c r="J113" s="21">
        <v>0</v>
      </c>
      <c r="K113" s="21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  <c r="AC113" s="52">
        <v>0</v>
      </c>
      <c r="AD113" s="52">
        <v>0</v>
      </c>
      <c r="AE113" s="52">
        <v>0</v>
      </c>
      <c r="AF113" s="150"/>
    </row>
    <row r="114" spans="1:32" s="11" customFormat="1" ht="19.5" customHeight="1">
      <c r="A114" s="13" t="s">
        <v>23</v>
      </c>
      <c r="B114" s="52">
        <f>H114+J114+L114+N114+P114+R114+T114+V114+X114+Z114+AB114+AD114</f>
        <v>0</v>
      </c>
      <c r="C114" s="53">
        <f>H114+J114+L114+N114+P114+R114+T114+V114+X114+Z114+AA3033+AB114+AD114</f>
        <v>0</v>
      </c>
      <c r="D114" s="21"/>
      <c r="E114" s="53">
        <f>I114+K114+M114+O114+Q114+S114+U114+W114</f>
        <v>0</v>
      </c>
      <c r="F114" s="21"/>
      <c r="G114" s="53"/>
      <c r="H114" s="52">
        <v>0</v>
      </c>
      <c r="I114" s="52">
        <v>0</v>
      </c>
      <c r="J114" s="21">
        <v>0</v>
      </c>
      <c r="K114" s="21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151"/>
    </row>
    <row r="115" spans="1:32" s="11" customFormat="1" ht="84.75" customHeight="1">
      <c r="A115" s="63" t="s">
        <v>46</v>
      </c>
      <c r="B115" s="73"/>
      <c r="C115" s="70"/>
      <c r="D115" s="70"/>
      <c r="E115" s="70"/>
      <c r="F115" s="74"/>
      <c r="G115" s="71"/>
      <c r="H115" s="73"/>
      <c r="I115" s="70"/>
      <c r="J115" s="70"/>
      <c r="K115" s="70"/>
      <c r="L115" s="73"/>
      <c r="M115" s="70"/>
      <c r="N115" s="73"/>
      <c r="O115" s="70"/>
      <c r="P115" s="73"/>
      <c r="Q115" s="70"/>
      <c r="R115" s="73"/>
      <c r="S115" s="70"/>
      <c r="T115" s="73"/>
      <c r="U115" s="70"/>
      <c r="V115" s="73"/>
      <c r="W115" s="70"/>
      <c r="X115" s="73"/>
      <c r="Y115" s="70"/>
      <c r="Z115" s="73"/>
      <c r="AA115" s="70"/>
      <c r="AB115" s="73"/>
      <c r="AC115" s="70"/>
      <c r="AD115" s="73"/>
      <c r="AE115" s="70"/>
      <c r="AF115" s="124"/>
    </row>
    <row r="116" spans="1:32" s="18" customFormat="1" ht="18.75" customHeight="1">
      <c r="A116" s="27" t="s">
        <v>27</v>
      </c>
      <c r="B116" s="15">
        <f>B117+B118+B119+B120</f>
        <v>146.6</v>
      </c>
      <c r="C116" s="15">
        <f>C117+C118+C119+C120</f>
        <v>0</v>
      </c>
      <c r="D116" s="15">
        <f>D117+D118+D119+D120</f>
        <v>0</v>
      </c>
      <c r="E116" s="15">
        <f>E117+E118+E119+E120</f>
        <v>0</v>
      </c>
      <c r="F116" s="16">
        <f>(E116/B116)*100</f>
        <v>0</v>
      </c>
      <c r="G116" s="16" t="e">
        <f>(E116/C116)*100</f>
        <v>#DIV/0!</v>
      </c>
      <c r="H116" s="15">
        <f aca="true" t="shared" si="19" ref="H116:AE116">H117+H118+H119+H120</f>
        <v>0</v>
      </c>
      <c r="I116" s="15">
        <f t="shared" si="19"/>
        <v>0</v>
      </c>
      <c r="J116" s="15">
        <f t="shared" si="19"/>
        <v>0</v>
      </c>
      <c r="K116" s="15">
        <f>K117+K118+K119+K120</f>
        <v>0</v>
      </c>
      <c r="L116" s="15">
        <f t="shared" si="19"/>
        <v>0</v>
      </c>
      <c r="M116" s="15">
        <f t="shared" si="19"/>
        <v>0</v>
      </c>
      <c r="N116" s="15">
        <f t="shared" si="19"/>
        <v>0</v>
      </c>
      <c r="O116" s="15">
        <f t="shared" si="19"/>
        <v>0</v>
      </c>
      <c r="P116" s="15">
        <f t="shared" si="19"/>
        <v>0</v>
      </c>
      <c r="Q116" s="15">
        <f t="shared" si="19"/>
        <v>0</v>
      </c>
      <c r="R116" s="15">
        <f t="shared" si="19"/>
        <v>66</v>
      </c>
      <c r="S116" s="15">
        <f t="shared" si="19"/>
        <v>0</v>
      </c>
      <c r="T116" s="15">
        <f t="shared" si="19"/>
        <v>0</v>
      </c>
      <c r="U116" s="15">
        <f t="shared" si="19"/>
        <v>0</v>
      </c>
      <c r="V116" s="15">
        <f t="shared" si="19"/>
        <v>0</v>
      </c>
      <c r="W116" s="15">
        <f t="shared" si="19"/>
        <v>0</v>
      </c>
      <c r="X116" s="15">
        <f t="shared" si="19"/>
        <v>0</v>
      </c>
      <c r="Y116" s="15">
        <f t="shared" si="19"/>
        <v>0</v>
      </c>
      <c r="Z116" s="15">
        <f t="shared" si="19"/>
        <v>0</v>
      </c>
      <c r="AA116" s="15">
        <f t="shared" si="19"/>
        <v>0</v>
      </c>
      <c r="AB116" s="15">
        <f t="shared" si="19"/>
        <v>80.6</v>
      </c>
      <c r="AC116" s="15">
        <f t="shared" si="19"/>
        <v>0</v>
      </c>
      <c r="AD116" s="15">
        <f t="shared" si="19"/>
        <v>0</v>
      </c>
      <c r="AE116" s="15">
        <f t="shared" si="19"/>
        <v>0</v>
      </c>
      <c r="AF116" s="171"/>
    </row>
    <row r="117" spans="1:32" s="11" customFormat="1" ht="18" customHeight="1">
      <c r="A117" s="13" t="s">
        <v>20</v>
      </c>
      <c r="B117" s="52">
        <f>H117+J117+L117+N117+P117+R117+T117+V117+X117+Z117+AB117+AD117</f>
        <v>0</v>
      </c>
      <c r="C117" s="53">
        <f>H117+J117+L117+N117+P117+R117+T117+V117+X117+Z117+AA3036+AB117+AD117</f>
        <v>0</v>
      </c>
      <c r="D117" s="52"/>
      <c r="E117" s="53">
        <f>I117+K117+M117+O117+Q117+S117+U117+W117</f>
        <v>0</v>
      </c>
      <c r="F117" s="21"/>
      <c r="G117" s="53"/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171"/>
    </row>
    <row r="118" spans="1:32" s="18" customFormat="1" ht="18" customHeight="1">
      <c r="A118" s="25" t="s">
        <v>21</v>
      </c>
      <c r="B118" s="52">
        <f>H118+J118+L118+N118+P118+R118+T118+V118+X118+Z118+AB118+AD118</f>
        <v>146.6</v>
      </c>
      <c r="C118" s="53">
        <f>H118</f>
        <v>0</v>
      </c>
      <c r="D118" s="58">
        <f>E118</f>
        <v>0</v>
      </c>
      <c r="E118" s="53">
        <f>I118+K118+M118+O118+Q118+S118+U118+W118+Y118+AA118+AC118+AE118</f>
        <v>0</v>
      </c>
      <c r="F118" s="53">
        <f>(E118/B118)*100</f>
        <v>0</v>
      </c>
      <c r="G118" s="53" t="e">
        <f>(E118/C118)*100</f>
        <v>#DIV/0!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  <c r="R118" s="60">
        <v>66</v>
      </c>
      <c r="S118" s="60">
        <v>0</v>
      </c>
      <c r="T118" s="60">
        <v>0</v>
      </c>
      <c r="U118" s="60">
        <v>0</v>
      </c>
      <c r="V118" s="60">
        <v>0</v>
      </c>
      <c r="W118" s="60">
        <v>0</v>
      </c>
      <c r="X118" s="60">
        <v>0</v>
      </c>
      <c r="Y118" s="60">
        <v>0</v>
      </c>
      <c r="Z118" s="60">
        <v>0</v>
      </c>
      <c r="AA118" s="60">
        <v>0</v>
      </c>
      <c r="AB118" s="60">
        <v>80.6</v>
      </c>
      <c r="AC118" s="60">
        <v>0</v>
      </c>
      <c r="AD118" s="60">
        <v>0</v>
      </c>
      <c r="AE118" s="60">
        <v>0</v>
      </c>
      <c r="AF118" s="171"/>
    </row>
    <row r="119" spans="1:32" s="11" customFormat="1" ht="16.5" customHeight="1">
      <c r="A119" s="13" t="s">
        <v>22</v>
      </c>
      <c r="B119" s="52">
        <f>H119+J119+L119+N119+P119+R119+T119+V119+X119+Z119+AB119+AD119</f>
        <v>0</v>
      </c>
      <c r="C119" s="53">
        <f>H119+J119+L119+N119+P119+R119+T119+V119+X119+Z119+AA3038+AB119+AD119</f>
        <v>0</v>
      </c>
      <c r="D119" s="52"/>
      <c r="E119" s="53">
        <f>I119+K119+M119+O119+Q119+S119+U119+W119</f>
        <v>0</v>
      </c>
      <c r="F119" s="21"/>
      <c r="G119" s="53"/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171"/>
    </row>
    <row r="120" spans="1:32" s="11" customFormat="1" ht="18" customHeight="1">
      <c r="A120" s="13" t="s">
        <v>23</v>
      </c>
      <c r="B120" s="52">
        <f>H120+J120+L120+N120+P120+R120+T120+V120+X120+Z120+AB120+AD120</f>
        <v>0</v>
      </c>
      <c r="C120" s="53">
        <f>H120+J120+L120+N120+P120+R120+T120+V120+X120+Z120+AA3039+AB120+AD120</f>
        <v>0</v>
      </c>
      <c r="D120" s="52"/>
      <c r="E120" s="53">
        <f>I120+K120+M120+O120+Q120+S120+U120+W120</f>
        <v>0</v>
      </c>
      <c r="F120" s="21"/>
      <c r="G120" s="53"/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172"/>
    </row>
    <row r="121" spans="1:32" s="11" customFormat="1" ht="50.25" customHeight="1">
      <c r="A121" s="63" t="s">
        <v>47</v>
      </c>
      <c r="B121" s="73"/>
      <c r="C121" s="70"/>
      <c r="D121" s="70"/>
      <c r="E121" s="70"/>
      <c r="F121" s="74"/>
      <c r="G121" s="71"/>
      <c r="H121" s="73"/>
      <c r="I121" s="70"/>
      <c r="J121" s="73"/>
      <c r="K121" s="73"/>
      <c r="L121" s="73"/>
      <c r="M121" s="70"/>
      <c r="N121" s="73"/>
      <c r="O121" s="70"/>
      <c r="P121" s="73"/>
      <c r="Q121" s="70"/>
      <c r="R121" s="73"/>
      <c r="S121" s="70"/>
      <c r="T121" s="73"/>
      <c r="U121" s="70"/>
      <c r="V121" s="73"/>
      <c r="W121" s="70"/>
      <c r="X121" s="73"/>
      <c r="Y121" s="70"/>
      <c r="Z121" s="73"/>
      <c r="AA121" s="70"/>
      <c r="AB121" s="73"/>
      <c r="AC121" s="70"/>
      <c r="AD121" s="73"/>
      <c r="AE121" s="70"/>
      <c r="AF121" s="124"/>
    </row>
    <row r="122" spans="1:32" s="18" customFormat="1" ht="18.75" customHeight="1">
      <c r="A122" s="27" t="s">
        <v>27</v>
      </c>
      <c r="B122" s="15">
        <f>B123+B124+B125+B126</f>
        <v>83.90000000000002</v>
      </c>
      <c r="C122" s="15">
        <f>C123+C124+C125+C126</f>
        <v>0</v>
      </c>
      <c r="D122" s="15">
        <f>D123+D124+D125+D126</f>
        <v>0</v>
      </c>
      <c r="E122" s="15">
        <f>E123+E124+E125+E126</f>
        <v>0</v>
      </c>
      <c r="F122" s="15">
        <f>E122/B122*100</f>
        <v>0</v>
      </c>
      <c r="G122" s="16" t="e">
        <f>(E122/C122)*100</f>
        <v>#DIV/0!</v>
      </c>
      <c r="H122" s="15">
        <f aca="true" t="shared" si="20" ref="H122:AE122">H123+H124+H125+H126</f>
        <v>0</v>
      </c>
      <c r="I122" s="15">
        <f t="shared" si="20"/>
        <v>0</v>
      </c>
      <c r="J122" s="15">
        <f t="shared" si="20"/>
        <v>65.87</v>
      </c>
      <c r="K122" s="15">
        <f>K123+K124+K125+K126</f>
        <v>0</v>
      </c>
      <c r="L122" s="15">
        <f t="shared" si="20"/>
        <v>2.75</v>
      </c>
      <c r="M122" s="15">
        <f t="shared" si="20"/>
        <v>0</v>
      </c>
      <c r="N122" s="15">
        <f t="shared" si="20"/>
        <v>9.76</v>
      </c>
      <c r="O122" s="15">
        <f t="shared" si="20"/>
        <v>0</v>
      </c>
      <c r="P122" s="15">
        <f t="shared" si="20"/>
        <v>0</v>
      </c>
      <c r="Q122" s="15">
        <f t="shared" si="20"/>
        <v>0</v>
      </c>
      <c r="R122" s="15">
        <f t="shared" si="20"/>
        <v>0</v>
      </c>
      <c r="S122" s="15">
        <f t="shared" si="20"/>
        <v>0</v>
      </c>
      <c r="T122" s="15">
        <f t="shared" si="20"/>
        <v>0</v>
      </c>
      <c r="U122" s="15">
        <f t="shared" si="20"/>
        <v>0</v>
      </c>
      <c r="V122" s="15">
        <f t="shared" si="20"/>
        <v>2.76</v>
      </c>
      <c r="W122" s="15">
        <f t="shared" si="20"/>
        <v>0</v>
      </c>
      <c r="X122" s="15">
        <f t="shared" si="20"/>
        <v>0</v>
      </c>
      <c r="Y122" s="15">
        <f t="shared" si="20"/>
        <v>0</v>
      </c>
      <c r="Z122" s="15">
        <f t="shared" si="20"/>
        <v>2.76</v>
      </c>
      <c r="AA122" s="15">
        <f t="shared" si="20"/>
        <v>0</v>
      </c>
      <c r="AB122" s="15">
        <f t="shared" si="20"/>
        <v>0</v>
      </c>
      <c r="AC122" s="15">
        <f t="shared" si="20"/>
        <v>0</v>
      </c>
      <c r="AD122" s="15">
        <f t="shared" si="20"/>
        <v>0</v>
      </c>
      <c r="AE122" s="15">
        <f t="shared" si="20"/>
        <v>0</v>
      </c>
      <c r="AF122" s="182"/>
    </row>
    <row r="123" spans="1:32" s="11" customFormat="1" ht="19.5" customHeight="1">
      <c r="A123" s="13" t="s">
        <v>20</v>
      </c>
      <c r="B123" s="52">
        <f>H123+J123+L123+N123+P123+R123+T123+V123+X123+Z123+AB123+AD123</f>
        <v>0</v>
      </c>
      <c r="C123" s="53">
        <f>H123+J123+L123+N123+P123+R123+T123+V123+X123+Z123+AA3042+AB123+AD123</f>
        <v>0</v>
      </c>
      <c r="D123" s="52"/>
      <c r="E123" s="53">
        <f>I123+K123+M123+O123+Q123+S123+U123+W123</f>
        <v>0</v>
      </c>
      <c r="F123" s="21"/>
      <c r="G123" s="53"/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0</v>
      </c>
      <c r="AD123" s="52">
        <v>0</v>
      </c>
      <c r="AE123" s="52">
        <v>0</v>
      </c>
      <c r="AF123" s="182"/>
    </row>
    <row r="124" spans="1:32" s="11" customFormat="1" ht="16.5">
      <c r="A124" s="13" t="s">
        <v>21</v>
      </c>
      <c r="B124" s="52">
        <f>H124+J124+L124+N124+P124+R124+T124+V124+X124+Z124+AB124+AD124</f>
        <v>83.90000000000002</v>
      </c>
      <c r="C124" s="53">
        <f>H124</f>
        <v>0</v>
      </c>
      <c r="D124" s="53">
        <f>E124</f>
        <v>0</v>
      </c>
      <c r="E124" s="53">
        <f>I124+K124+M124+O124+Q124+S124+U124+W124+Y124+AA124+AC124+AE124</f>
        <v>0</v>
      </c>
      <c r="F124" s="21">
        <f>D124/B124*100</f>
        <v>0</v>
      </c>
      <c r="G124" s="53" t="e">
        <f>(E124/C124)*100</f>
        <v>#DIV/0!</v>
      </c>
      <c r="H124" s="52">
        <v>0</v>
      </c>
      <c r="I124" s="52">
        <v>0</v>
      </c>
      <c r="J124" s="52">
        <v>65.87</v>
      </c>
      <c r="K124" s="52">
        <v>0</v>
      </c>
      <c r="L124" s="52">
        <v>2.75</v>
      </c>
      <c r="M124" s="52">
        <v>0</v>
      </c>
      <c r="N124" s="52">
        <v>9.76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2.76</v>
      </c>
      <c r="W124" s="52">
        <v>0</v>
      </c>
      <c r="X124" s="52">
        <v>0</v>
      </c>
      <c r="Y124" s="52">
        <v>0</v>
      </c>
      <c r="Z124" s="52">
        <v>2.76</v>
      </c>
      <c r="AA124" s="52">
        <v>0</v>
      </c>
      <c r="AB124" s="52">
        <v>0</v>
      </c>
      <c r="AC124" s="52">
        <v>0</v>
      </c>
      <c r="AD124" s="52">
        <v>0</v>
      </c>
      <c r="AE124" s="52">
        <v>0</v>
      </c>
      <c r="AF124" s="182"/>
    </row>
    <row r="125" spans="1:32" s="11" customFormat="1" ht="23.25" customHeight="1">
      <c r="A125" s="13" t="s">
        <v>22</v>
      </c>
      <c r="B125" s="52">
        <f>H125+J125+L125+N125+P125+R125+T125+V125+X125+Z125+AB125+AD125</f>
        <v>0</v>
      </c>
      <c r="C125" s="53">
        <f>H125+J125+L125+N125+P125+R125+T125+V125+X125+Z125+AA3044+AB125+AD125</f>
        <v>0</v>
      </c>
      <c r="D125" s="52"/>
      <c r="E125" s="53">
        <f>I125+K125+M125+O125+Q125+S125+U125+W125</f>
        <v>0</v>
      </c>
      <c r="F125" s="21"/>
      <c r="G125" s="53"/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0</v>
      </c>
      <c r="AD125" s="52">
        <v>0</v>
      </c>
      <c r="AE125" s="52">
        <v>0</v>
      </c>
      <c r="AF125" s="182"/>
    </row>
    <row r="126" spans="1:32" s="11" customFormat="1" ht="21.75" customHeight="1">
      <c r="A126" s="13" t="s">
        <v>23</v>
      </c>
      <c r="B126" s="52">
        <f>H126+J126+L126+N126+P126+R126+T126+V126+X126+Z126+AB126+AD126</f>
        <v>0</v>
      </c>
      <c r="C126" s="53">
        <f>H126+J126+L126+N126+P126+R126+T126+V126+X126+Z126+AA3045+AB126+AD126</f>
        <v>0</v>
      </c>
      <c r="D126" s="52"/>
      <c r="E126" s="53">
        <f>I126+K126+M126+O126+Q126+S126+U126+W126</f>
        <v>0</v>
      </c>
      <c r="F126" s="21"/>
      <c r="G126" s="53"/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183"/>
    </row>
    <row r="127" spans="1:32" s="11" customFormat="1" ht="49.5">
      <c r="A127" s="63" t="s">
        <v>76</v>
      </c>
      <c r="B127" s="73"/>
      <c r="C127" s="70"/>
      <c r="D127" s="70"/>
      <c r="E127" s="70"/>
      <c r="F127" s="74"/>
      <c r="G127" s="71"/>
      <c r="H127" s="73"/>
      <c r="I127" s="70"/>
      <c r="J127" s="73"/>
      <c r="K127" s="73"/>
      <c r="L127" s="73"/>
      <c r="M127" s="70"/>
      <c r="N127" s="73"/>
      <c r="O127" s="70"/>
      <c r="P127" s="73"/>
      <c r="Q127" s="70"/>
      <c r="R127" s="73"/>
      <c r="S127" s="70"/>
      <c r="T127" s="73"/>
      <c r="U127" s="70"/>
      <c r="V127" s="73"/>
      <c r="W127" s="70"/>
      <c r="X127" s="73"/>
      <c r="Y127" s="70"/>
      <c r="Z127" s="73"/>
      <c r="AA127" s="70"/>
      <c r="AB127" s="73"/>
      <c r="AC127" s="70"/>
      <c r="AD127" s="73"/>
      <c r="AE127" s="70"/>
      <c r="AF127" s="124"/>
    </row>
    <row r="128" spans="1:32" s="18" customFormat="1" ht="18.75" customHeight="1">
      <c r="A128" s="27" t="s">
        <v>27</v>
      </c>
      <c r="B128" s="15">
        <f>B129+B130+B131+B132</f>
        <v>64.2</v>
      </c>
      <c r="C128" s="15">
        <f>C129+C130+C131+C132</f>
        <v>0</v>
      </c>
      <c r="D128" s="15">
        <f>D129+D130+D131+D132</f>
        <v>0</v>
      </c>
      <c r="E128" s="15">
        <f>E129+E130+E131+E132</f>
        <v>0</v>
      </c>
      <c r="F128" s="16">
        <f>(E128/B128)*100</f>
        <v>0</v>
      </c>
      <c r="G128" s="16" t="e">
        <f>(E128/C128)*100</f>
        <v>#DIV/0!</v>
      </c>
      <c r="H128" s="15">
        <f aca="true" t="shared" si="21" ref="H128:AE128">H129+H130+H131+H132</f>
        <v>0</v>
      </c>
      <c r="I128" s="15">
        <f t="shared" si="21"/>
        <v>0</v>
      </c>
      <c r="J128" s="15">
        <f t="shared" si="21"/>
        <v>0</v>
      </c>
      <c r="K128" s="15">
        <f t="shared" si="21"/>
        <v>0</v>
      </c>
      <c r="L128" s="15">
        <f t="shared" si="21"/>
        <v>0</v>
      </c>
      <c r="M128" s="15">
        <f t="shared" si="21"/>
        <v>0</v>
      </c>
      <c r="N128" s="15">
        <f t="shared" si="21"/>
        <v>0</v>
      </c>
      <c r="O128" s="15">
        <f t="shared" si="21"/>
        <v>0</v>
      </c>
      <c r="P128" s="15">
        <f t="shared" si="21"/>
        <v>31.98</v>
      </c>
      <c r="Q128" s="15">
        <f t="shared" si="21"/>
        <v>0</v>
      </c>
      <c r="R128" s="15">
        <f t="shared" si="21"/>
        <v>0</v>
      </c>
      <c r="S128" s="15">
        <f t="shared" si="21"/>
        <v>0</v>
      </c>
      <c r="T128" s="15">
        <f t="shared" si="21"/>
        <v>0</v>
      </c>
      <c r="U128" s="15">
        <f t="shared" si="21"/>
        <v>0</v>
      </c>
      <c r="V128" s="15">
        <f t="shared" si="21"/>
        <v>26.96</v>
      </c>
      <c r="W128" s="15">
        <f t="shared" si="21"/>
        <v>0</v>
      </c>
      <c r="X128" s="15">
        <f t="shared" si="21"/>
        <v>5.26</v>
      </c>
      <c r="Y128" s="15">
        <f t="shared" si="21"/>
        <v>0</v>
      </c>
      <c r="Z128" s="15">
        <f t="shared" si="21"/>
        <v>0</v>
      </c>
      <c r="AA128" s="15">
        <f t="shared" si="21"/>
        <v>0</v>
      </c>
      <c r="AB128" s="15">
        <f t="shared" si="21"/>
        <v>0</v>
      </c>
      <c r="AC128" s="15">
        <f t="shared" si="21"/>
        <v>0</v>
      </c>
      <c r="AD128" s="15">
        <f t="shared" si="21"/>
        <v>0</v>
      </c>
      <c r="AE128" s="15">
        <f t="shared" si="21"/>
        <v>0</v>
      </c>
      <c r="AF128" s="171"/>
    </row>
    <row r="129" spans="1:32" s="11" customFormat="1" ht="23.25" customHeight="1">
      <c r="A129" s="13" t="s">
        <v>20</v>
      </c>
      <c r="B129" s="52">
        <f>H129+J129+L129+N129+P129+R129+T129+V129+X129+Z129+AB129+AD129</f>
        <v>0</v>
      </c>
      <c r="C129" s="53">
        <f>H129+J129+L129+N129+P129+R129+T129+V129+X129+Z129+AA3048+AB129+AD129</f>
        <v>0</v>
      </c>
      <c r="D129" s="52"/>
      <c r="E129" s="53">
        <f>I129+K129+M129+O129+Q129+S129+U129+W129</f>
        <v>0</v>
      </c>
      <c r="F129" s="21"/>
      <c r="G129" s="53"/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0</v>
      </c>
      <c r="AD129" s="52">
        <v>0</v>
      </c>
      <c r="AE129" s="52">
        <v>0</v>
      </c>
      <c r="AF129" s="171"/>
    </row>
    <row r="130" spans="1:32" s="11" customFormat="1" ht="19.5" customHeight="1">
      <c r="A130" s="13" t="s">
        <v>21</v>
      </c>
      <c r="B130" s="52">
        <f>H130+J130+L130+N130+P130+R130+T130+V130+X130+Z130+AB130+AD130</f>
        <v>64.2</v>
      </c>
      <c r="C130" s="53">
        <f>H130</f>
        <v>0</v>
      </c>
      <c r="D130" s="53">
        <v>0</v>
      </c>
      <c r="E130" s="53">
        <f>I130+K130+M130+O130+Q130+S130+U130+W130+Y130+AA130+AC130+AE130</f>
        <v>0</v>
      </c>
      <c r="F130" s="53">
        <f>(E130/B130)*100</f>
        <v>0</v>
      </c>
      <c r="G130" s="53" t="e">
        <f>(E130/C130)*100</f>
        <v>#DIV/0!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31.98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21">
        <v>26.96</v>
      </c>
      <c r="W130" s="52">
        <v>0</v>
      </c>
      <c r="X130" s="52">
        <v>5.26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  <c r="AD130" s="52">
        <v>0</v>
      </c>
      <c r="AE130" s="52">
        <v>0</v>
      </c>
      <c r="AF130" s="171"/>
    </row>
    <row r="131" spans="1:32" s="11" customFormat="1" ht="21" customHeight="1">
      <c r="A131" s="13" t="s">
        <v>22</v>
      </c>
      <c r="B131" s="52">
        <f>H131+J131+L131+N131+P131+R131+T131+V131+X131+Z131+AB131+AD131</f>
        <v>0</v>
      </c>
      <c r="C131" s="53">
        <f>H131+J131+L131+N131+P131+R131+T131+V131+X131+Z131+AA3050+AB131+AD131</f>
        <v>0</v>
      </c>
      <c r="D131" s="52"/>
      <c r="E131" s="53">
        <f>I131+K131+M131+O131+Q131+S131+U131+W131</f>
        <v>0</v>
      </c>
      <c r="F131" s="21"/>
      <c r="G131" s="53"/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171"/>
    </row>
    <row r="132" spans="1:32" s="11" customFormat="1" ht="21" customHeight="1">
      <c r="A132" s="13" t="s">
        <v>23</v>
      </c>
      <c r="B132" s="52">
        <f>H132+J132+L132+N132+P132+R132+T132+V132+X132+Z132+AB132+AD132</f>
        <v>0</v>
      </c>
      <c r="C132" s="53">
        <f>H132+J132+L132+N132+P132+R132+T132+V132+X132+Z132+AA3051+AB132+AD132</f>
        <v>0</v>
      </c>
      <c r="D132" s="52"/>
      <c r="E132" s="53">
        <f>I132+K132+M132+O132+Q132+S132+U132+W132</f>
        <v>0</v>
      </c>
      <c r="F132" s="21"/>
      <c r="G132" s="53"/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52">
        <v>0</v>
      </c>
      <c r="AF132" s="172"/>
    </row>
    <row r="133" spans="1:32" s="11" customFormat="1" ht="49.5">
      <c r="A133" s="63" t="s">
        <v>51</v>
      </c>
      <c r="B133" s="73"/>
      <c r="C133" s="70"/>
      <c r="D133" s="70"/>
      <c r="E133" s="70"/>
      <c r="F133" s="74"/>
      <c r="G133" s="71"/>
      <c r="H133" s="73"/>
      <c r="I133" s="70"/>
      <c r="J133" s="70"/>
      <c r="K133" s="70"/>
      <c r="L133" s="73"/>
      <c r="M133" s="70"/>
      <c r="N133" s="73"/>
      <c r="O133" s="70"/>
      <c r="P133" s="73"/>
      <c r="Q133" s="70"/>
      <c r="R133" s="73"/>
      <c r="S133" s="70"/>
      <c r="T133" s="73"/>
      <c r="U133" s="70"/>
      <c r="V133" s="73"/>
      <c r="W133" s="70"/>
      <c r="X133" s="73"/>
      <c r="Y133" s="70"/>
      <c r="Z133" s="73"/>
      <c r="AA133" s="70"/>
      <c r="AB133" s="73"/>
      <c r="AC133" s="70"/>
      <c r="AD133" s="73"/>
      <c r="AE133" s="70"/>
      <c r="AF133" s="127"/>
    </row>
    <row r="134" spans="1:32" s="11" customFormat="1" ht="16.5">
      <c r="A134" s="12" t="s">
        <v>27</v>
      </c>
      <c r="B134" s="15">
        <f>B135+B136+B137+B138</f>
        <v>77.5</v>
      </c>
      <c r="C134" s="15">
        <f>C135+C136+C137+C138</f>
        <v>0</v>
      </c>
      <c r="D134" s="15">
        <f>D135+D136+D137+D138</f>
        <v>0</v>
      </c>
      <c r="E134" s="15">
        <f>E135+E136+E137+E138</f>
        <v>0</v>
      </c>
      <c r="F134" s="16">
        <f>(E134/B134)*100</f>
        <v>0</v>
      </c>
      <c r="G134" s="16" t="e">
        <f>(E134/C134)*100</f>
        <v>#DIV/0!</v>
      </c>
      <c r="H134" s="15">
        <f aca="true" t="shared" si="22" ref="H134:AE134">H135+H136+H137+H138</f>
        <v>0</v>
      </c>
      <c r="I134" s="15">
        <f t="shared" si="22"/>
        <v>0</v>
      </c>
      <c r="J134" s="15">
        <f t="shared" si="22"/>
        <v>0</v>
      </c>
      <c r="K134" s="15">
        <f t="shared" si="22"/>
        <v>0</v>
      </c>
      <c r="L134" s="15">
        <f t="shared" si="22"/>
        <v>0</v>
      </c>
      <c r="M134" s="15">
        <f t="shared" si="22"/>
        <v>0</v>
      </c>
      <c r="N134" s="15">
        <f t="shared" si="22"/>
        <v>0</v>
      </c>
      <c r="O134" s="15">
        <f t="shared" si="22"/>
        <v>0</v>
      </c>
      <c r="P134" s="15">
        <f t="shared" si="22"/>
        <v>0</v>
      </c>
      <c r="Q134" s="15">
        <f t="shared" si="22"/>
        <v>0</v>
      </c>
      <c r="R134" s="15">
        <f t="shared" si="22"/>
        <v>0</v>
      </c>
      <c r="S134" s="15">
        <f t="shared" si="22"/>
        <v>0</v>
      </c>
      <c r="T134" s="15">
        <f t="shared" si="22"/>
        <v>0</v>
      </c>
      <c r="U134" s="15">
        <f t="shared" si="22"/>
        <v>0</v>
      </c>
      <c r="V134" s="15">
        <f t="shared" si="22"/>
        <v>0</v>
      </c>
      <c r="W134" s="15">
        <f t="shared" si="22"/>
        <v>0</v>
      </c>
      <c r="X134" s="15">
        <f t="shared" si="22"/>
        <v>0</v>
      </c>
      <c r="Y134" s="15">
        <f t="shared" si="22"/>
        <v>0</v>
      </c>
      <c r="Z134" s="15">
        <f t="shared" si="22"/>
        <v>77.5</v>
      </c>
      <c r="AA134" s="15">
        <f t="shared" si="22"/>
        <v>0</v>
      </c>
      <c r="AB134" s="15">
        <f t="shared" si="22"/>
        <v>0</v>
      </c>
      <c r="AC134" s="15">
        <f t="shared" si="22"/>
        <v>0</v>
      </c>
      <c r="AD134" s="15">
        <f t="shared" si="22"/>
        <v>0</v>
      </c>
      <c r="AE134" s="15">
        <f t="shared" si="22"/>
        <v>0</v>
      </c>
      <c r="AF134" s="154"/>
    </row>
    <row r="135" spans="1:32" s="11" customFormat="1" ht="16.5">
      <c r="A135" s="13" t="s">
        <v>20</v>
      </c>
      <c r="B135" s="52">
        <f>H135+J135+L135+N135+P135+R135+T135+V135+X135+Z135+AB135+AD135</f>
        <v>0</v>
      </c>
      <c r="C135" s="53">
        <f>H135+J135+L135+N135+P135+R135+T135+V135</f>
        <v>0</v>
      </c>
      <c r="D135" s="52"/>
      <c r="E135" s="53">
        <f>I135+K135+M135+O135+Q135+S135+U135+W135</f>
        <v>0</v>
      </c>
      <c r="F135" s="21"/>
      <c r="G135" s="53"/>
      <c r="H135" s="52">
        <v>0</v>
      </c>
      <c r="I135" s="52">
        <v>0</v>
      </c>
      <c r="J135" s="21">
        <v>0</v>
      </c>
      <c r="K135" s="21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0</v>
      </c>
      <c r="AE135" s="52">
        <v>0</v>
      </c>
      <c r="AF135" s="154"/>
    </row>
    <row r="136" spans="1:32" s="11" customFormat="1" ht="16.5">
      <c r="A136" s="13" t="s">
        <v>21</v>
      </c>
      <c r="B136" s="52">
        <f>H136+J136+L136+N136+P136+R136+T136+V136+X136+Z136+AB136+AD136</f>
        <v>77.5</v>
      </c>
      <c r="C136" s="53">
        <f>H136</f>
        <v>0</v>
      </c>
      <c r="D136" s="53">
        <f>E136</f>
        <v>0</v>
      </c>
      <c r="E136" s="53">
        <f>I136+K136+M136+O136+Q136+S136+U136+W136+Y136+AA136+AC136+AE136</f>
        <v>0</v>
      </c>
      <c r="F136" s="53">
        <f>(E136/B136)*100</f>
        <v>0</v>
      </c>
      <c r="G136" s="53" t="e">
        <f>(E136/C136)*100</f>
        <v>#DIV/0!</v>
      </c>
      <c r="H136" s="52">
        <v>0</v>
      </c>
      <c r="I136" s="52">
        <v>0</v>
      </c>
      <c r="J136" s="21">
        <v>0</v>
      </c>
      <c r="K136" s="21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0</v>
      </c>
      <c r="Z136" s="52">
        <v>77.5</v>
      </c>
      <c r="AA136" s="52"/>
      <c r="AB136" s="52">
        <v>0</v>
      </c>
      <c r="AC136" s="52">
        <v>0</v>
      </c>
      <c r="AD136" s="52">
        <v>0</v>
      </c>
      <c r="AE136" s="52">
        <v>0</v>
      </c>
      <c r="AF136" s="154"/>
    </row>
    <row r="137" spans="1:32" s="11" customFormat="1" ht="16.5">
      <c r="A137" s="13" t="s">
        <v>22</v>
      </c>
      <c r="B137" s="52">
        <f>H137+J137+L137+N137+P137+R137+T137+V137+X137+Z137+AB137+AD137</f>
        <v>0</v>
      </c>
      <c r="C137" s="53">
        <f>H137+J137+L137+N137+P137+R137+T137+V137</f>
        <v>0</v>
      </c>
      <c r="D137" s="52"/>
      <c r="E137" s="53">
        <f>I137+K137+M137+O137+Q137+S137+U137+W137</f>
        <v>0</v>
      </c>
      <c r="F137" s="21"/>
      <c r="G137" s="53"/>
      <c r="H137" s="52">
        <v>0</v>
      </c>
      <c r="I137" s="52">
        <v>0</v>
      </c>
      <c r="J137" s="21">
        <v>0</v>
      </c>
      <c r="K137" s="21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2">
        <v>0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0</v>
      </c>
      <c r="AD137" s="52">
        <v>0</v>
      </c>
      <c r="AE137" s="52">
        <v>0</v>
      </c>
      <c r="AF137" s="154"/>
    </row>
    <row r="138" spans="1:32" s="11" customFormat="1" ht="16.5">
      <c r="A138" s="13" t="s">
        <v>23</v>
      </c>
      <c r="B138" s="52">
        <f>H138+J138+L138+N138+P138+R138+T138+V138+X138+Z138+AB138+AD138</f>
        <v>0</v>
      </c>
      <c r="C138" s="53">
        <f>H138+J138+L138+N138+P138+R138+T138+V138</f>
        <v>0</v>
      </c>
      <c r="D138" s="52"/>
      <c r="E138" s="53">
        <f>I138+K138+M138+O138+Q138+S138+U138+W138</f>
        <v>0</v>
      </c>
      <c r="F138" s="21"/>
      <c r="G138" s="53"/>
      <c r="H138" s="52">
        <v>0</v>
      </c>
      <c r="I138" s="52">
        <v>0</v>
      </c>
      <c r="J138" s="21">
        <v>0</v>
      </c>
      <c r="K138" s="21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  <c r="AD138" s="52">
        <v>0</v>
      </c>
      <c r="AE138" s="52">
        <v>0</v>
      </c>
      <c r="AF138" s="155"/>
    </row>
    <row r="139" spans="1:32" s="11" customFormat="1" ht="40.5" customHeight="1">
      <c r="A139" s="72" t="s">
        <v>57</v>
      </c>
      <c r="B139" s="73"/>
      <c r="C139" s="70"/>
      <c r="D139" s="70"/>
      <c r="E139" s="70"/>
      <c r="F139" s="74"/>
      <c r="G139" s="71"/>
      <c r="H139" s="73"/>
      <c r="I139" s="70"/>
      <c r="J139" s="74"/>
      <c r="K139" s="74"/>
      <c r="L139" s="73"/>
      <c r="M139" s="70"/>
      <c r="N139" s="73"/>
      <c r="O139" s="70"/>
      <c r="P139" s="73"/>
      <c r="Q139" s="70"/>
      <c r="R139" s="73"/>
      <c r="S139" s="70"/>
      <c r="T139" s="73"/>
      <c r="U139" s="70"/>
      <c r="V139" s="73"/>
      <c r="W139" s="70"/>
      <c r="X139" s="73"/>
      <c r="Y139" s="70"/>
      <c r="Z139" s="73"/>
      <c r="AA139" s="70"/>
      <c r="AB139" s="73"/>
      <c r="AC139" s="70"/>
      <c r="AD139" s="73"/>
      <c r="AE139" s="70"/>
      <c r="AF139" s="124" t="s">
        <v>62</v>
      </c>
    </row>
    <row r="140" spans="1:32" s="11" customFormat="1" ht="16.5">
      <c r="A140" s="12" t="s">
        <v>27</v>
      </c>
      <c r="B140" s="15">
        <f>B141+B142+B143+B144</f>
        <v>109</v>
      </c>
      <c r="C140" s="15">
        <f>C141+C142+C143+C144</f>
        <v>0</v>
      </c>
      <c r="D140" s="15">
        <f>D141+D142+D143+D144</f>
        <v>0</v>
      </c>
      <c r="E140" s="15">
        <f>E141+E142+E143+E144</f>
        <v>0</v>
      </c>
      <c r="F140" s="15">
        <f>E140/B140*100</f>
        <v>0</v>
      </c>
      <c r="G140" s="16" t="e">
        <f>E140/C140*100</f>
        <v>#DIV/0!</v>
      </c>
      <c r="H140" s="15">
        <f aca="true" t="shared" si="23" ref="H140:AE140">H141+H142+H143+H144</f>
        <v>0</v>
      </c>
      <c r="I140" s="15">
        <f t="shared" si="23"/>
        <v>0</v>
      </c>
      <c r="J140" s="15">
        <f t="shared" si="23"/>
        <v>0</v>
      </c>
      <c r="K140" s="15">
        <f t="shared" si="23"/>
        <v>0</v>
      </c>
      <c r="L140" s="15">
        <f t="shared" si="23"/>
        <v>0</v>
      </c>
      <c r="M140" s="15">
        <f t="shared" si="23"/>
        <v>0</v>
      </c>
      <c r="N140" s="15">
        <f t="shared" si="23"/>
        <v>0</v>
      </c>
      <c r="O140" s="15">
        <f t="shared" si="23"/>
        <v>0</v>
      </c>
      <c r="P140" s="15">
        <f t="shared" si="23"/>
        <v>79.5</v>
      </c>
      <c r="Q140" s="15">
        <f t="shared" si="23"/>
        <v>0</v>
      </c>
      <c r="R140" s="15">
        <f t="shared" si="23"/>
        <v>9.6</v>
      </c>
      <c r="S140" s="15">
        <f t="shared" si="23"/>
        <v>0</v>
      </c>
      <c r="T140" s="15">
        <f t="shared" si="23"/>
        <v>19.9</v>
      </c>
      <c r="U140" s="15">
        <f t="shared" si="23"/>
        <v>0</v>
      </c>
      <c r="V140" s="15">
        <f t="shared" si="23"/>
        <v>0</v>
      </c>
      <c r="W140" s="15">
        <f t="shared" si="23"/>
        <v>0</v>
      </c>
      <c r="X140" s="15">
        <f t="shared" si="23"/>
        <v>0</v>
      </c>
      <c r="Y140" s="15">
        <f t="shared" si="23"/>
        <v>0</v>
      </c>
      <c r="Z140" s="15">
        <f t="shared" si="23"/>
        <v>0</v>
      </c>
      <c r="AA140" s="15">
        <f t="shared" si="23"/>
        <v>0</v>
      </c>
      <c r="AB140" s="15">
        <f t="shared" si="23"/>
        <v>0</v>
      </c>
      <c r="AC140" s="15">
        <f t="shared" si="23"/>
        <v>0</v>
      </c>
      <c r="AD140" s="15">
        <f t="shared" si="23"/>
        <v>0</v>
      </c>
      <c r="AE140" s="15">
        <f t="shared" si="23"/>
        <v>0</v>
      </c>
      <c r="AF140" s="138"/>
    </row>
    <row r="141" spans="1:32" s="11" customFormat="1" ht="16.5">
      <c r="A141" s="13" t="s">
        <v>20</v>
      </c>
      <c r="B141" s="52">
        <f>H141+J141+L141+N141+P141+R141+T141+V141+X141+Z141+AB141+AD141</f>
        <v>0</v>
      </c>
      <c r="C141" s="53">
        <f>H141+J141+L141+N141+P141+R141+T141+V141+X141+Z141+AA3060+AB141+AD141</f>
        <v>0</v>
      </c>
      <c r="D141" s="52"/>
      <c r="E141" s="53">
        <f>I141+K141+M141+O141+Q141+S141+U141+W141</f>
        <v>0</v>
      </c>
      <c r="F141" s="21"/>
      <c r="G141" s="53"/>
      <c r="H141" s="52">
        <v>0</v>
      </c>
      <c r="I141" s="52">
        <v>0</v>
      </c>
      <c r="J141" s="21">
        <v>0</v>
      </c>
      <c r="K141" s="21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  <c r="AD141" s="52">
        <v>0</v>
      </c>
      <c r="AE141" s="52">
        <v>0</v>
      </c>
      <c r="AF141" s="138"/>
    </row>
    <row r="142" spans="1:32" s="11" customFormat="1" ht="16.5">
      <c r="A142" s="13" t="s">
        <v>21</v>
      </c>
      <c r="B142" s="52">
        <f>H142+J142+L142+N142+P142+R142+T142+V142+X142+Z142+AB142+AD142</f>
        <v>109</v>
      </c>
      <c r="C142" s="53">
        <f>H142</f>
        <v>0</v>
      </c>
      <c r="D142" s="53">
        <v>0</v>
      </c>
      <c r="E142" s="53">
        <f>I142+K142+M142+O142+Q142+S142+U142+W142+Y142+AA142+AC142+AE142</f>
        <v>0</v>
      </c>
      <c r="F142" s="21">
        <f>E142/B142*100</f>
        <v>0</v>
      </c>
      <c r="G142" s="53" t="e">
        <f>E142/C142*100</f>
        <v>#DIV/0!</v>
      </c>
      <c r="H142" s="52">
        <v>0</v>
      </c>
      <c r="I142" s="52">
        <v>0</v>
      </c>
      <c r="J142" s="21">
        <v>0</v>
      </c>
      <c r="K142" s="21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79.5</v>
      </c>
      <c r="Q142" s="52">
        <v>0</v>
      </c>
      <c r="R142" s="52">
        <v>9.6</v>
      </c>
      <c r="S142" s="52">
        <v>0</v>
      </c>
      <c r="T142" s="52">
        <v>19.9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  <c r="AC142" s="52">
        <v>0</v>
      </c>
      <c r="AD142" s="52">
        <v>0</v>
      </c>
      <c r="AE142" s="52">
        <v>0</v>
      </c>
      <c r="AF142" s="138"/>
    </row>
    <row r="143" spans="1:32" s="11" customFormat="1" ht="16.5">
      <c r="A143" s="13" t="s">
        <v>22</v>
      </c>
      <c r="B143" s="52">
        <f>H143+J143+L143+N143+P143+R143+T143+V143+X143+Z143+AB143+AD143</f>
        <v>0</v>
      </c>
      <c r="C143" s="53">
        <f>H143+J143+L143+N143+P143+R143+T143+V143+X143+Z143+AA3062+AB143+AD143</f>
        <v>0</v>
      </c>
      <c r="D143" s="52"/>
      <c r="E143" s="53">
        <f>I143+K143+M143+O143+Q143+S143+U143+W143</f>
        <v>0</v>
      </c>
      <c r="F143" s="21"/>
      <c r="G143" s="53"/>
      <c r="H143" s="52">
        <v>0</v>
      </c>
      <c r="I143" s="52">
        <v>0</v>
      </c>
      <c r="J143" s="21">
        <v>0</v>
      </c>
      <c r="K143" s="21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0</v>
      </c>
      <c r="AD143" s="52">
        <v>0</v>
      </c>
      <c r="AE143" s="52">
        <v>0</v>
      </c>
      <c r="AF143" s="138"/>
    </row>
    <row r="144" spans="1:32" s="11" customFormat="1" ht="27" customHeight="1">
      <c r="A144" s="13" t="s">
        <v>23</v>
      </c>
      <c r="B144" s="52">
        <f>H144+J144+L144+N144+P144+R144+T144+V144+X144+Z144+AB144+AD144</f>
        <v>0</v>
      </c>
      <c r="C144" s="53">
        <f>H144+J144+L144+N144+P144+R144+T144+V144+X144+Z144+AA3063+AB144+AD144</f>
        <v>0</v>
      </c>
      <c r="D144" s="52"/>
      <c r="E144" s="53">
        <f>I144+K144+M144+O144+Q144+S144+U144+W144</f>
        <v>0</v>
      </c>
      <c r="F144" s="21"/>
      <c r="G144" s="53"/>
      <c r="H144" s="52">
        <v>0</v>
      </c>
      <c r="I144" s="52">
        <v>0</v>
      </c>
      <c r="J144" s="21">
        <v>0</v>
      </c>
      <c r="K144" s="21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  <c r="AC144" s="52">
        <v>0</v>
      </c>
      <c r="AD144" s="52">
        <v>0</v>
      </c>
      <c r="AE144" s="52">
        <v>0</v>
      </c>
      <c r="AF144" s="139"/>
    </row>
    <row r="145" spans="1:32" s="11" customFormat="1" ht="49.5">
      <c r="A145" s="63" t="s">
        <v>50</v>
      </c>
      <c r="B145" s="64"/>
      <c r="C145" s="65"/>
      <c r="D145" s="65"/>
      <c r="E145" s="65"/>
      <c r="F145" s="66"/>
      <c r="G145" s="67"/>
      <c r="H145" s="64"/>
      <c r="I145" s="65"/>
      <c r="J145" s="66"/>
      <c r="K145" s="66"/>
      <c r="L145" s="64"/>
      <c r="M145" s="65"/>
      <c r="N145" s="64"/>
      <c r="O145" s="65"/>
      <c r="P145" s="64"/>
      <c r="Q145" s="65"/>
      <c r="R145" s="64"/>
      <c r="S145" s="65"/>
      <c r="T145" s="64"/>
      <c r="U145" s="65"/>
      <c r="V145" s="64"/>
      <c r="W145" s="65"/>
      <c r="X145" s="64"/>
      <c r="Y145" s="65"/>
      <c r="Z145" s="64"/>
      <c r="AA145" s="65"/>
      <c r="AB145" s="64"/>
      <c r="AC145" s="65"/>
      <c r="AD145" s="64"/>
      <c r="AE145" s="65"/>
      <c r="AF145" s="181"/>
    </row>
    <row r="146" spans="1:32" s="11" customFormat="1" ht="16.5">
      <c r="A146" s="12" t="s">
        <v>27</v>
      </c>
      <c r="B146" s="15">
        <f>B147+B148+B149+B150</f>
        <v>160</v>
      </c>
      <c r="C146" s="15">
        <f>C147+C148+C149+C150</f>
        <v>0</v>
      </c>
      <c r="D146" s="15">
        <f>D147+D148+D149+D150</f>
        <v>0</v>
      </c>
      <c r="E146" s="15">
        <f>E147+E148+E149+E150</f>
        <v>0</v>
      </c>
      <c r="F146" s="16">
        <f>(E146/B146)*100</f>
        <v>0</v>
      </c>
      <c r="G146" s="16" t="e">
        <f>(E146/C146)*100</f>
        <v>#DIV/0!</v>
      </c>
      <c r="H146" s="15">
        <f aca="true" t="shared" si="24" ref="H146:AE146">H147+H148+H149+H150</f>
        <v>0</v>
      </c>
      <c r="I146" s="15">
        <f t="shared" si="24"/>
        <v>0</v>
      </c>
      <c r="J146" s="15">
        <f t="shared" si="24"/>
        <v>0</v>
      </c>
      <c r="K146" s="15">
        <f t="shared" si="24"/>
        <v>0</v>
      </c>
      <c r="L146" s="15">
        <f t="shared" si="24"/>
        <v>0</v>
      </c>
      <c r="M146" s="15">
        <f t="shared" si="24"/>
        <v>0</v>
      </c>
      <c r="N146" s="15">
        <f t="shared" si="24"/>
        <v>0</v>
      </c>
      <c r="O146" s="15">
        <f t="shared" si="24"/>
        <v>0</v>
      </c>
      <c r="P146" s="15">
        <f t="shared" si="24"/>
        <v>0</v>
      </c>
      <c r="Q146" s="15">
        <f t="shared" si="24"/>
        <v>0</v>
      </c>
      <c r="R146" s="15">
        <f t="shared" si="24"/>
        <v>0</v>
      </c>
      <c r="S146" s="15">
        <f t="shared" si="24"/>
        <v>0</v>
      </c>
      <c r="T146" s="15">
        <f t="shared" si="24"/>
        <v>0</v>
      </c>
      <c r="U146" s="15">
        <f t="shared" si="24"/>
        <v>0</v>
      </c>
      <c r="V146" s="15">
        <f t="shared" si="24"/>
        <v>0</v>
      </c>
      <c r="W146" s="15">
        <f t="shared" si="24"/>
        <v>0</v>
      </c>
      <c r="X146" s="15">
        <f t="shared" si="24"/>
        <v>0</v>
      </c>
      <c r="Y146" s="15">
        <f t="shared" si="24"/>
        <v>0</v>
      </c>
      <c r="Z146" s="15">
        <f t="shared" si="24"/>
        <v>0</v>
      </c>
      <c r="AA146" s="15">
        <f t="shared" si="24"/>
        <v>0</v>
      </c>
      <c r="AB146" s="15">
        <f t="shared" si="24"/>
        <v>160</v>
      </c>
      <c r="AC146" s="15">
        <f t="shared" si="24"/>
        <v>0</v>
      </c>
      <c r="AD146" s="15">
        <f t="shared" si="24"/>
        <v>0</v>
      </c>
      <c r="AE146" s="15">
        <f t="shared" si="24"/>
        <v>0</v>
      </c>
      <c r="AF146" s="148"/>
    </row>
    <row r="147" spans="1:32" s="11" customFormat="1" ht="16.5">
      <c r="A147" s="13" t="s">
        <v>20</v>
      </c>
      <c r="B147" s="52">
        <f>H147+J147+L147+N147+P147+R147+T147+V147+X147+Z147+AB147+AD147</f>
        <v>0</v>
      </c>
      <c r="C147" s="53">
        <f>H147+J147+L147+N147+P147+R147+T147+V147+X147+Z147+AA3066+AB147+AD147</f>
        <v>0</v>
      </c>
      <c r="D147" s="52"/>
      <c r="E147" s="53">
        <f>I147+K147+M147+O147+Q147+S147+U147+W147</f>
        <v>0</v>
      </c>
      <c r="F147" s="21"/>
      <c r="G147" s="53"/>
      <c r="H147" s="52">
        <v>0</v>
      </c>
      <c r="I147" s="52">
        <v>0</v>
      </c>
      <c r="J147" s="21">
        <v>0</v>
      </c>
      <c r="K147" s="21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 s="52">
        <v>0</v>
      </c>
      <c r="AF147" s="148"/>
    </row>
    <row r="148" spans="1:32" s="11" customFormat="1" ht="16.5" customHeight="1">
      <c r="A148" s="13" t="s">
        <v>21</v>
      </c>
      <c r="B148" s="52">
        <f>H148+J148+L148+N148+P148+R148+T148+V148+X148+Z148+AB148+AD148</f>
        <v>160</v>
      </c>
      <c r="C148" s="53">
        <f>H148</f>
        <v>0</v>
      </c>
      <c r="D148" s="52">
        <v>0</v>
      </c>
      <c r="E148" s="53">
        <f>I148+K148+M148+O148+Q148+S148+U148+W148+Y148+AA148+AC148+AE148</f>
        <v>0</v>
      </c>
      <c r="F148" s="53">
        <f>(E148/B148)*100</f>
        <v>0</v>
      </c>
      <c r="G148" s="53" t="e">
        <f>(E148/C148)*100</f>
        <v>#DIV/0!</v>
      </c>
      <c r="H148" s="52">
        <v>0</v>
      </c>
      <c r="I148" s="52">
        <v>0</v>
      </c>
      <c r="J148" s="21">
        <v>0</v>
      </c>
      <c r="K148" s="21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160</v>
      </c>
      <c r="AC148" s="52">
        <v>0</v>
      </c>
      <c r="AD148" s="52">
        <v>0</v>
      </c>
      <c r="AE148" s="52">
        <v>0</v>
      </c>
      <c r="AF148" s="148"/>
    </row>
    <row r="149" spans="1:32" s="11" customFormat="1" ht="16.5">
      <c r="A149" s="13" t="s">
        <v>22</v>
      </c>
      <c r="B149" s="52">
        <f>H149+J149+L149+N149+P149+R149+T149+V149+X149+Z149+AB149+AD149</f>
        <v>0</v>
      </c>
      <c r="C149" s="53">
        <f>H149+J149+L149+N149+P149+R149+T149+V149+X149+Z149+AA3068+AB149+AD149</f>
        <v>0</v>
      </c>
      <c r="D149" s="52"/>
      <c r="E149" s="53">
        <f>I149+K149+M149+O149+Q149+S149+U149+W149</f>
        <v>0</v>
      </c>
      <c r="F149" s="21"/>
      <c r="G149" s="53"/>
      <c r="H149" s="52">
        <v>0</v>
      </c>
      <c r="I149" s="52">
        <v>0</v>
      </c>
      <c r="J149" s="21">
        <v>0</v>
      </c>
      <c r="K149" s="21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2">
        <v>0</v>
      </c>
      <c r="Z149" s="52">
        <v>0</v>
      </c>
      <c r="AA149" s="52">
        <v>0</v>
      </c>
      <c r="AB149" s="52">
        <v>0</v>
      </c>
      <c r="AC149" s="52">
        <v>0</v>
      </c>
      <c r="AD149" s="52">
        <v>0</v>
      </c>
      <c r="AE149" s="52">
        <v>0</v>
      </c>
      <c r="AF149" s="148"/>
    </row>
    <row r="150" spans="1:32" s="11" customFormat="1" ht="16.5">
      <c r="A150" s="13" t="s">
        <v>23</v>
      </c>
      <c r="B150" s="52">
        <f>H150+J150+L150+N150+P150+R150+T150+V150+X150+Z150+AB150+AD150</f>
        <v>0</v>
      </c>
      <c r="C150" s="53">
        <f>H150+J150+L150+N150+P150+R150+T150+V150+X150+Z150+AA3069+AB150+AD150</f>
        <v>0</v>
      </c>
      <c r="D150" s="52"/>
      <c r="E150" s="53">
        <f>I150+K150+M150+O150+Q150+S150+U150+W150</f>
        <v>0</v>
      </c>
      <c r="F150" s="21"/>
      <c r="G150" s="53"/>
      <c r="H150" s="52">
        <v>0</v>
      </c>
      <c r="I150" s="52">
        <v>0</v>
      </c>
      <c r="J150" s="21">
        <v>0</v>
      </c>
      <c r="K150" s="21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149"/>
    </row>
    <row r="151" spans="1:32" s="11" customFormat="1" ht="16.5">
      <c r="A151" s="173" t="s">
        <v>66</v>
      </c>
      <c r="B151" s="174"/>
      <c r="C151" s="174"/>
      <c r="D151" s="174"/>
      <c r="E151" s="174"/>
      <c r="F151" s="174"/>
      <c r="G151" s="174"/>
      <c r="H151" s="174"/>
      <c r="I151" s="174"/>
      <c r="J151" s="175"/>
      <c r="K151" s="100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4"/>
    </row>
    <row r="152" spans="1:32" s="11" customFormat="1" ht="16.5">
      <c r="A152" s="96" t="s">
        <v>67</v>
      </c>
      <c r="B152" s="97"/>
      <c r="C152" s="97"/>
      <c r="D152" s="97"/>
      <c r="E152" s="97"/>
      <c r="F152" s="97"/>
      <c r="G152" s="97"/>
      <c r="H152" s="97"/>
      <c r="I152" s="97"/>
      <c r="J152" s="98"/>
      <c r="K152" s="93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104"/>
    </row>
    <row r="153" spans="1:32" s="11" customFormat="1" ht="54" customHeight="1">
      <c r="A153" s="68" t="s">
        <v>64</v>
      </c>
      <c r="B153" s="69"/>
      <c r="C153" s="70"/>
      <c r="D153" s="70"/>
      <c r="E153" s="70"/>
      <c r="F153" s="71"/>
      <c r="G153" s="71"/>
      <c r="H153" s="70"/>
      <c r="I153" s="70"/>
      <c r="J153" s="70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124" t="s">
        <v>77</v>
      </c>
    </row>
    <row r="154" spans="1:32" s="11" customFormat="1" ht="16.5">
      <c r="A154" s="12" t="s">
        <v>27</v>
      </c>
      <c r="B154" s="15">
        <f>B155+B156+B157+B158</f>
        <v>7569.5</v>
      </c>
      <c r="C154" s="15">
        <f>C155+C156+C157+C158</f>
        <v>1264.24</v>
      </c>
      <c r="D154" s="15">
        <f>D155+D156+D157+D158</f>
        <v>31.85</v>
      </c>
      <c r="E154" s="15">
        <f>E155+E156+E157+E158</f>
        <v>31.85</v>
      </c>
      <c r="F154" s="16">
        <f>(E154/B154)*100</f>
        <v>0.4207675539996037</v>
      </c>
      <c r="G154" s="16">
        <f>(E154/C154)*100</f>
        <v>2.519300132886161</v>
      </c>
      <c r="H154" s="15">
        <f aca="true" t="shared" si="25" ref="H154:R154">H155+H156+H157+H158</f>
        <v>1264.24</v>
      </c>
      <c r="I154" s="15">
        <f t="shared" si="25"/>
        <v>31.85</v>
      </c>
      <c r="J154" s="15">
        <f t="shared" si="25"/>
        <v>605.5899999999999</v>
      </c>
      <c r="K154" s="15">
        <f t="shared" si="25"/>
        <v>0</v>
      </c>
      <c r="L154" s="15">
        <f t="shared" si="25"/>
        <v>282.26</v>
      </c>
      <c r="M154" s="15">
        <f t="shared" si="25"/>
        <v>0</v>
      </c>
      <c r="N154" s="15">
        <f t="shared" si="25"/>
        <v>581.38</v>
      </c>
      <c r="O154" s="15">
        <f t="shared" si="25"/>
        <v>0</v>
      </c>
      <c r="P154" s="15">
        <f t="shared" si="25"/>
        <v>460.66999999999996</v>
      </c>
      <c r="Q154" s="15">
        <f t="shared" si="25"/>
        <v>0</v>
      </c>
      <c r="R154" s="15">
        <f t="shared" si="25"/>
        <v>575.45</v>
      </c>
      <c r="S154" s="15">
        <f aca="true" t="shared" si="26" ref="S154:AE154">S155+S156+S157+S158</f>
        <v>0</v>
      </c>
      <c r="T154" s="15">
        <f t="shared" si="26"/>
        <v>917.12</v>
      </c>
      <c r="U154" s="15">
        <f t="shared" si="26"/>
        <v>0</v>
      </c>
      <c r="V154" s="15">
        <f t="shared" si="26"/>
        <v>592.06</v>
      </c>
      <c r="W154" s="15">
        <f t="shared" si="26"/>
        <v>0</v>
      </c>
      <c r="X154" s="15">
        <f t="shared" si="26"/>
        <v>568.85</v>
      </c>
      <c r="Y154" s="15">
        <f t="shared" si="26"/>
        <v>0</v>
      </c>
      <c r="Z154" s="15">
        <f t="shared" si="26"/>
        <v>545.21</v>
      </c>
      <c r="AA154" s="15">
        <f t="shared" si="26"/>
        <v>0</v>
      </c>
      <c r="AB154" s="15">
        <f t="shared" si="26"/>
        <v>314.18</v>
      </c>
      <c r="AC154" s="15">
        <f t="shared" si="26"/>
        <v>0</v>
      </c>
      <c r="AD154" s="15">
        <f t="shared" si="26"/>
        <v>862.49</v>
      </c>
      <c r="AE154" s="15">
        <f t="shared" si="26"/>
        <v>0</v>
      </c>
      <c r="AF154" s="125"/>
    </row>
    <row r="155" spans="1:32" s="11" customFormat="1" ht="16.5" customHeight="1">
      <c r="A155" s="13" t="s">
        <v>20</v>
      </c>
      <c r="B155" s="52">
        <f>H155+J155+L155+N155+P155+R155+T155+V155+X155+Z155+AB155+AD155</f>
        <v>2828.9</v>
      </c>
      <c r="C155" s="53">
        <f>H155</f>
        <v>236</v>
      </c>
      <c r="D155" s="21">
        <f>E155</f>
        <v>31.85</v>
      </c>
      <c r="E155" s="53">
        <f>I155+K155+M155+O155+Q155+S155+U155+W155+Y155+AA155+AC155+AE155</f>
        <v>31.85</v>
      </c>
      <c r="F155" s="53">
        <f>(E155/B155)*100</f>
        <v>1.1258793170490298</v>
      </c>
      <c r="G155" s="53">
        <f>(E155/C155)*100</f>
        <v>13.495762711864407</v>
      </c>
      <c r="H155" s="21">
        <v>236</v>
      </c>
      <c r="I155" s="53">
        <v>31.85</v>
      </c>
      <c r="J155" s="21">
        <v>236</v>
      </c>
      <c r="K155" s="21">
        <v>0</v>
      </c>
      <c r="L155" s="21">
        <v>222.26</v>
      </c>
      <c r="M155" s="53">
        <v>0</v>
      </c>
      <c r="N155" s="21">
        <v>236</v>
      </c>
      <c r="O155" s="53">
        <v>0</v>
      </c>
      <c r="P155" s="21">
        <v>236</v>
      </c>
      <c r="Q155" s="53">
        <v>0</v>
      </c>
      <c r="R155" s="21">
        <v>236</v>
      </c>
      <c r="S155" s="53">
        <v>0</v>
      </c>
      <c r="T155" s="21">
        <v>236</v>
      </c>
      <c r="U155" s="53">
        <v>0</v>
      </c>
      <c r="V155" s="21">
        <v>236</v>
      </c>
      <c r="W155" s="53">
        <v>0</v>
      </c>
      <c r="X155" s="21">
        <v>236</v>
      </c>
      <c r="Y155" s="53">
        <v>0</v>
      </c>
      <c r="Z155" s="21">
        <v>236</v>
      </c>
      <c r="AA155" s="53">
        <v>0</v>
      </c>
      <c r="AB155" s="21">
        <v>214.24</v>
      </c>
      <c r="AC155" s="53">
        <v>0</v>
      </c>
      <c r="AD155" s="53">
        <v>268.4</v>
      </c>
      <c r="AE155" s="53">
        <v>0</v>
      </c>
      <c r="AF155" s="125"/>
    </row>
    <row r="156" spans="1:32" s="11" customFormat="1" ht="16.5" customHeight="1">
      <c r="A156" s="13" t="s">
        <v>21</v>
      </c>
      <c r="B156" s="52">
        <f>H156+J156+L156+N156+P156+R156+T156+V156+X156+Z156+AB156+AD156</f>
        <v>0</v>
      </c>
      <c r="C156" s="53">
        <f>H156</f>
        <v>0</v>
      </c>
      <c r="D156" s="21">
        <f>E156</f>
        <v>0</v>
      </c>
      <c r="E156" s="53">
        <f>I156+K156+M156+O156+Q156+S156+U156+W156+Y156+AA156+AC156+AE156</f>
        <v>0</v>
      </c>
      <c r="F156" s="53"/>
      <c r="G156" s="53"/>
      <c r="H156" s="52">
        <v>0</v>
      </c>
      <c r="I156" s="53">
        <v>0</v>
      </c>
      <c r="J156" s="21">
        <v>0</v>
      </c>
      <c r="K156" s="21">
        <v>0</v>
      </c>
      <c r="L156" s="52">
        <v>0</v>
      </c>
      <c r="M156" s="53">
        <v>0</v>
      </c>
      <c r="N156" s="52">
        <v>0</v>
      </c>
      <c r="O156" s="53">
        <v>0</v>
      </c>
      <c r="P156" s="52">
        <v>0</v>
      </c>
      <c r="Q156" s="53">
        <v>0</v>
      </c>
      <c r="R156" s="52">
        <v>0</v>
      </c>
      <c r="S156" s="53">
        <v>0</v>
      </c>
      <c r="T156" s="52">
        <v>0</v>
      </c>
      <c r="U156" s="53">
        <v>0</v>
      </c>
      <c r="V156" s="52">
        <v>0</v>
      </c>
      <c r="W156" s="53">
        <v>0</v>
      </c>
      <c r="X156" s="52">
        <v>0</v>
      </c>
      <c r="Y156" s="53">
        <v>0</v>
      </c>
      <c r="Z156" s="52">
        <v>0</v>
      </c>
      <c r="AA156" s="53">
        <v>0</v>
      </c>
      <c r="AB156" s="52">
        <v>0</v>
      </c>
      <c r="AC156" s="53">
        <v>0</v>
      </c>
      <c r="AD156" s="52">
        <v>0</v>
      </c>
      <c r="AE156" s="53">
        <v>0</v>
      </c>
      <c r="AF156" s="125"/>
    </row>
    <row r="157" spans="1:32" s="11" customFormat="1" ht="16.5" customHeight="1">
      <c r="A157" s="13" t="s">
        <v>22</v>
      </c>
      <c r="B157" s="52">
        <f>H157+J157+L157+N157+P157+R157+T157+V157+X157+Z157+AB157+AD157</f>
        <v>4740.599999999999</v>
      </c>
      <c r="C157" s="53">
        <f>H157</f>
        <v>1028.24</v>
      </c>
      <c r="D157" s="53">
        <f>E157</f>
        <v>0</v>
      </c>
      <c r="E157" s="53">
        <f>I157+K157+M157+O157+Q157+S157+U157+W157+Y157+AA157+AC157+AE157</f>
        <v>0</v>
      </c>
      <c r="F157" s="53">
        <f>(E157/B157)*100</f>
        <v>0</v>
      </c>
      <c r="G157" s="53">
        <f>(E157/C157)*100</f>
        <v>0</v>
      </c>
      <c r="H157" s="53">
        <v>1028.24</v>
      </c>
      <c r="I157" s="53">
        <v>0</v>
      </c>
      <c r="J157" s="21">
        <v>369.59</v>
      </c>
      <c r="K157" s="21">
        <v>0</v>
      </c>
      <c r="L157" s="53">
        <v>60</v>
      </c>
      <c r="M157" s="53">
        <v>0</v>
      </c>
      <c r="N157" s="53">
        <v>345.38</v>
      </c>
      <c r="O157" s="53">
        <v>0</v>
      </c>
      <c r="P157" s="53">
        <v>224.67</v>
      </c>
      <c r="Q157" s="53">
        <v>0</v>
      </c>
      <c r="R157" s="53">
        <v>339.45</v>
      </c>
      <c r="S157" s="53">
        <v>0</v>
      </c>
      <c r="T157" s="53">
        <v>681.12</v>
      </c>
      <c r="U157" s="53">
        <v>0</v>
      </c>
      <c r="V157" s="53">
        <v>356.06</v>
      </c>
      <c r="W157" s="53">
        <v>0</v>
      </c>
      <c r="X157" s="53">
        <v>332.85</v>
      </c>
      <c r="Y157" s="53">
        <v>0</v>
      </c>
      <c r="Z157" s="53">
        <v>309.21</v>
      </c>
      <c r="AA157" s="53">
        <v>0</v>
      </c>
      <c r="AB157" s="53">
        <v>99.94</v>
      </c>
      <c r="AC157" s="53">
        <v>0</v>
      </c>
      <c r="AD157" s="53">
        <v>594.09</v>
      </c>
      <c r="AE157" s="53">
        <v>0</v>
      </c>
      <c r="AF157" s="125"/>
    </row>
    <row r="158" spans="1:32" s="11" customFormat="1" ht="16.5" customHeight="1">
      <c r="A158" s="13" t="s">
        <v>23</v>
      </c>
      <c r="B158" s="52">
        <f>H158+J158+L158+N158+P158+R158+T158+V158+X158+Z158+AB158+AD158</f>
        <v>0</v>
      </c>
      <c r="C158" s="53">
        <f>H158+J158+L158+N158+P158+R158+T158+V158+X158+Z158+AA3075+AB158+AD158</f>
        <v>0</v>
      </c>
      <c r="D158" s="21">
        <f>E158</f>
        <v>0</v>
      </c>
      <c r="E158" s="53">
        <f>I158+K158+M158+O158+Q158+S158+U158+W158+Y158+AA158+AC158+AE158</f>
        <v>0</v>
      </c>
      <c r="F158" s="53"/>
      <c r="G158" s="53"/>
      <c r="H158" s="53">
        <v>0</v>
      </c>
      <c r="I158" s="53">
        <v>0</v>
      </c>
      <c r="J158" s="21">
        <v>0</v>
      </c>
      <c r="K158" s="21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0</v>
      </c>
      <c r="AB158" s="53">
        <v>0</v>
      </c>
      <c r="AC158" s="53">
        <v>0</v>
      </c>
      <c r="AD158" s="52">
        <v>0</v>
      </c>
      <c r="AE158" s="53">
        <v>0</v>
      </c>
      <c r="AF158" s="126"/>
    </row>
    <row r="159" spans="1:32" s="11" customFormat="1" ht="84" customHeight="1">
      <c r="A159" s="63" t="s">
        <v>65</v>
      </c>
      <c r="B159" s="64"/>
      <c r="C159" s="65"/>
      <c r="D159" s="65"/>
      <c r="E159" s="65"/>
      <c r="F159" s="66"/>
      <c r="G159" s="67"/>
      <c r="H159" s="64"/>
      <c r="I159" s="65"/>
      <c r="J159" s="65"/>
      <c r="K159" s="65"/>
      <c r="L159" s="65"/>
      <c r="M159" s="65"/>
      <c r="N159" s="64"/>
      <c r="O159" s="65"/>
      <c r="P159" s="64"/>
      <c r="Q159" s="65"/>
      <c r="R159" s="64"/>
      <c r="S159" s="65"/>
      <c r="T159" s="64"/>
      <c r="U159" s="65"/>
      <c r="V159" s="64"/>
      <c r="W159" s="65"/>
      <c r="X159" s="64"/>
      <c r="Y159" s="65"/>
      <c r="Z159" s="64"/>
      <c r="AA159" s="65"/>
      <c r="AB159" s="64"/>
      <c r="AC159" s="65"/>
      <c r="AD159" s="64"/>
      <c r="AE159" s="65"/>
      <c r="AF159" s="124" t="s">
        <v>78</v>
      </c>
    </row>
    <row r="160" spans="1:32" s="11" customFormat="1" ht="16.5">
      <c r="A160" s="12" t="s">
        <v>27</v>
      </c>
      <c r="B160" s="15">
        <f>B161+B162+B163+B164</f>
        <v>2235.8</v>
      </c>
      <c r="C160" s="15">
        <f>C161+C162+C163+C164</f>
        <v>481.65</v>
      </c>
      <c r="D160" s="15">
        <f>D161+D162+D163+D164</f>
        <v>428.33</v>
      </c>
      <c r="E160" s="15">
        <f>E161+E162+E163+E164</f>
        <v>428.33</v>
      </c>
      <c r="F160" s="16">
        <f>(E160/B160)*100</f>
        <v>19.157795867251092</v>
      </c>
      <c r="G160" s="16">
        <f>(E160/C160)*100</f>
        <v>88.92972075158309</v>
      </c>
      <c r="H160" s="15">
        <f>H161+H162+H163+H164</f>
        <v>481.65</v>
      </c>
      <c r="I160" s="15">
        <f aca="true" t="shared" si="27" ref="I160:AE160">I161+I162+I163+I164</f>
        <v>428.33</v>
      </c>
      <c r="J160" s="15">
        <f>J161+J162+J163+J164</f>
        <v>194.36</v>
      </c>
      <c r="K160" s="15">
        <f t="shared" si="27"/>
        <v>0</v>
      </c>
      <c r="L160" s="15">
        <f t="shared" si="27"/>
        <v>81.26</v>
      </c>
      <c r="M160" s="15">
        <f t="shared" si="27"/>
        <v>0</v>
      </c>
      <c r="N160" s="15">
        <f t="shared" si="27"/>
        <v>174.89</v>
      </c>
      <c r="O160" s="15">
        <f t="shared" si="27"/>
        <v>0</v>
      </c>
      <c r="P160" s="15">
        <f t="shared" si="27"/>
        <v>109.54</v>
      </c>
      <c r="Q160" s="15">
        <f t="shared" si="27"/>
        <v>0</v>
      </c>
      <c r="R160" s="15">
        <f t="shared" si="27"/>
        <v>161.88</v>
      </c>
      <c r="S160" s="15">
        <f t="shared" si="27"/>
        <v>0</v>
      </c>
      <c r="T160" s="15">
        <f t="shared" si="27"/>
        <v>373.22</v>
      </c>
      <c r="U160" s="15">
        <f t="shared" si="27"/>
        <v>0</v>
      </c>
      <c r="V160" s="15">
        <f t="shared" si="27"/>
        <v>85.89</v>
      </c>
      <c r="W160" s="15">
        <f t="shared" si="27"/>
        <v>0</v>
      </c>
      <c r="X160" s="15">
        <f t="shared" si="27"/>
        <v>70.66</v>
      </c>
      <c r="Y160" s="15">
        <f t="shared" si="27"/>
        <v>0</v>
      </c>
      <c r="Z160" s="15">
        <f t="shared" si="27"/>
        <v>166.43</v>
      </c>
      <c r="AA160" s="15">
        <f t="shared" si="27"/>
        <v>0</v>
      </c>
      <c r="AB160" s="15">
        <f t="shared" si="27"/>
        <v>88.41</v>
      </c>
      <c r="AC160" s="15">
        <f t="shared" si="27"/>
        <v>0</v>
      </c>
      <c r="AD160" s="15">
        <f t="shared" si="27"/>
        <v>247.61</v>
      </c>
      <c r="AE160" s="15">
        <f t="shared" si="27"/>
        <v>0</v>
      </c>
      <c r="AF160" s="125"/>
    </row>
    <row r="161" spans="1:32" s="11" customFormat="1" ht="16.5">
      <c r="A161" s="13" t="s">
        <v>20</v>
      </c>
      <c r="B161" s="52">
        <f>H161+J161+L161+N161+P161+R161+T161+V161+X161+Z161+AB161+AD161</f>
        <v>0</v>
      </c>
      <c r="C161" s="53">
        <f>H161</f>
        <v>0</v>
      </c>
      <c r="D161" s="21"/>
      <c r="E161" s="53">
        <f>I161+K161+M161+O161+Q161+S161+U161+W161</f>
        <v>0</v>
      </c>
      <c r="F161" s="21"/>
      <c r="G161" s="21"/>
      <c r="H161" s="52">
        <v>0</v>
      </c>
      <c r="I161" s="52">
        <v>0</v>
      </c>
      <c r="J161" s="21">
        <v>0</v>
      </c>
      <c r="K161" s="21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0</v>
      </c>
      <c r="AD161" s="52">
        <v>0</v>
      </c>
      <c r="AE161" s="52">
        <v>0</v>
      </c>
      <c r="AF161" s="125"/>
    </row>
    <row r="162" spans="1:32" s="11" customFormat="1" ht="16.5">
      <c r="A162" s="13" t="s">
        <v>21</v>
      </c>
      <c r="B162" s="52">
        <f>H162+J162+L162+N162+P162+R162+T162+V162+X162+Z162+AB162+AD162</f>
        <v>2235.8</v>
      </c>
      <c r="C162" s="53">
        <f>H162</f>
        <v>481.65</v>
      </c>
      <c r="D162" s="53">
        <f>E162</f>
        <v>428.33</v>
      </c>
      <c r="E162" s="53">
        <f>I162+K162+M162+O162+Q162+S162+U162+W162+Y162+AA162+AC162+AE162</f>
        <v>428.33</v>
      </c>
      <c r="F162" s="53">
        <f>(E162/B162)*100</f>
        <v>19.157795867251092</v>
      </c>
      <c r="G162" s="53">
        <f>(E162/C162)*100</f>
        <v>88.92972075158309</v>
      </c>
      <c r="H162" s="52">
        <v>481.65</v>
      </c>
      <c r="I162" s="52">
        <v>428.33</v>
      </c>
      <c r="J162" s="21">
        <v>194.36</v>
      </c>
      <c r="K162" s="21">
        <v>0</v>
      </c>
      <c r="L162" s="52">
        <v>81.26</v>
      </c>
      <c r="M162" s="52">
        <v>0</v>
      </c>
      <c r="N162" s="52">
        <v>174.89</v>
      </c>
      <c r="O162" s="52">
        <v>0</v>
      </c>
      <c r="P162" s="52">
        <v>109.54</v>
      </c>
      <c r="Q162" s="52">
        <v>0</v>
      </c>
      <c r="R162" s="52">
        <v>161.88</v>
      </c>
      <c r="S162" s="52">
        <v>0</v>
      </c>
      <c r="T162" s="52">
        <v>373.22</v>
      </c>
      <c r="U162" s="52">
        <v>0</v>
      </c>
      <c r="V162" s="52">
        <v>85.89</v>
      </c>
      <c r="W162" s="52">
        <v>0</v>
      </c>
      <c r="X162" s="52">
        <v>70.66</v>
      </c>
      <c r="Y162" s="52">
        <v>0</v>
      </c>
      <c r="Z162" s="52">
        <v>166.43</v>
      </c>
      <c r="AA162" s="52">
        <v>0</v>
      </c>
      <c r="AB162" s="52">
        <v>88.41</v>
      </c>
      <c r="AC162" s="52">
        <v>0</v>
      </c>
      <c r="AD162" s="52">
        <v>247.61</v>
      </c>
      <c r="AE162" s="52">
        <v>0</v>
      </c>
      <c r="AF162" s="125"/>
    </row>
    <row r="163" spans="1:32" s="11" customFormat="1" ht="16.5">
      <c r="A163" s="13" t="s">
        <v>22</v>
      </c>
      <c r="B163" s="52">
        <f>H163+J163+L163+N163+P163+R163+T163+V163+X163+Z163+AB163+AD163</f>
        <v>0</v>
      </c>
      <c r="C163" s="53">
        <f>H163+J163+L163+N163+P163+R163+T163+V163+X163+Z163+AA3026+AB163+AD163</f>
        <v>0</v>
      </c>
      <c r="D163" s="21"/>
      <c r="E163" s="53">
        <f>I163+K163+M163+O163+Q163+S163+U163+W163</f>
        <v>0</v>
      </c>
      <c r="F163" s="21"/>
      <c r="G163" s="53"/>
      <c r="H163" s="52">
        <v>0</v>
      </c>
      <c r="I163" s="52">
        <v>0</v>
      </c>
      <c r="J163" s="21">
        <v>0</v>
      </c>
      <c r="K163" s="21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0</v>
      </c>
      <c r="AD163" s="52">
        <v>0</v>
      </c>
      <c r="AE163" s="52">
        <v>0</v>
      </c>
      <c r="AF163" s="125"/>
    </row>
    <row r="164" spans="1:32" s="11" customFormat="1" ht="16.5">
      <c r="A164" s="13" t="s">
        <v>23</v>
      </c>
      <c r="B164" s="52">
        <f>H164+J164+L164+N164+P164+R164+T164+V164+X164+Z164+AB164+AD164</f>
        <v>0</v>
      </c>
      <c r="C164" s="53">
        <f>H164+J164+L164+N164+P164+R164+T164+V164+X164+Z164+AA3027+AB164+AD164</f>
        <v>0</v>
      </c>
      <c r="D164" s="21"/>
      <c r="E164" s="53">
        <f>I164+K164+M164+O164+Q164+S164+U164+W164</f>
        <v>0</v>
      </c>
      <c r="F164" s="21"/>
      <c r="G164" s="53"/>
      <c r="H164" s="52">
        <v>0</v>
      </c>
      <c r="I164" s="52">
        <v>0</v>
      </c>
      <c r="J164" s="21">
        <v>0</v>
      </c>
      <c r="K164" s="21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52">
        <v>0</v>
      </c>
      <c r="AC164" s="52">
        <v>0</v>
      </c>
      <c r="AD164" s="52">
        <v>0</v>
      </c>
      <c r="AE164" s="52">
        <v>0</v>
      </c>
      <c r="AF164" s="126"/>
    </row>
    <row r="165" spans="1:33" s="62" customFormat="1" ht="16.5" customHeight="1">
      <c r="A165" s="12" t="s">
        <v>28</v>
      </c>
      <c r="B165" s="17">
        <f>B166+B167+B168+B169</f>
        <v>16418.292</v>
      </c>
      <c r="C165" s="17">
        <f>C166+C167+C168+C169</f>
        <v>2415.306</v>
      </c>
      <c r="D165" s="17">
        <f>D166+D167+D168+D169</f>
        <v>1032.48</v>
      </c>
      <c r="E165" s="17">
        <f>E166+E167+E168+E169</f>
        <v>1032.48</v>
      </c>
      <c r="F165" s="16">
        <f>(E165/B165)*100</f>
        <v>6.2885956712184194</v>
      </c>
      <c r="G165" s="16">
        <f>(E165/C165)*100</f>
        <v>42.747378593022994</v>
      </c>
      <c r="H165" s="17">
        <f>H169+H168+H166+H167</f>
        <v>2415.306</v>
      </c>
      <c r="I165" s="17">
        <f>I166+I167+I168+I169</f>
        <v>1032.48</v>
      </c>
      <c r="J165" s="17">
        <f>J169+J168+J166+J167</f>
        <v>1181.448</v>
      </c>
      <c r="K165" s="17">
        <f>K166+K167+K168+K169</f>
        <v>0</v>
      </c>
      <c r="L165" s="17">
        <f>L169+L168+L166+L167</f>
        <v>779.4479999999999</v>
      </c>
      <c r="M165" s="17">
        <f>M166+M167+M168+M169</f>
        <v>0</v>
      </c>
      <c r="N165" s="17">
        <f>N169+N168+N166+N167</f>
        <v>1308.688</v>
      </c>
      <c r="O165" s="17">
        <f>O166+O167+O168+O169</f>
        <v>0</v>
      </c>
      <c r="P165" s="17">
        <f>P169+P168+P166+P167</f>
        <v>1199.896</v>
      </c>
      <c r="Q165" s="17">
        <f>Q166+Q167+Q168+Q169</f>
        <v>0</v>
      </c>
      <c r="R165" s="17">
        <f>R169+R168+R166+R167</f>
        <v>1153.0080000000003</v>
      </c>
      <c r="S165" s="17">
        <f>S166+S167+S168+S169</f>
        <v>0</v>
      </c>
      <c r="T165" s="17">
        <f>T169+T168+T166+T167</f>
        <v>1833.8549999999998</v>
      </c>
      <c r="U165" s="17">
        <f>U166+U167+U168+U169</f>
        <v>0</v>
      </c>
      <c r="V165" s="17">
        <f>V169+V168+V166+V167</f>
        <v>927.377</v>
      </c>
      <c r="W165" s="17">
        <f>W166+W167+W168+W169</f>
        <v>0</v>
      </c>
      <c r="X165" s="17">
        <f>X169+X168+X166+X167</f>
        <v>833.0889999999999</v>
      </c>
      <c r="Y165" s="17">
        <f>Y166+Y167+Y168+Y169</f>
        <v>0</v>
      </c>
      <c r="Z165" s="17">
        <f>Z169+Z168+Z166+Z167</f>
        <v>1212.554</v>
      </c>
      <c r="AA165" s="17">
        <f>AA166+AA167+AA168+AA169</f>
        <v>0</v>
      </c>
      <c r="AB165" s="17">
        <f>AB169+AB168+AB166+AB167</f>
        <v>1838.1459999999997</v>
      </c>
      <c r="AC165" s="17">
        <f>AC166+AC167+AC168+AC169</f>
        <v>0</v>
      </c>
      <c r="AD165" s="17">
        <f>AD169+AD168+AD166+AD167</f>
        <v>1735.477</v>
      </c>
      <c r="AE165" s="17">
        <f>AE166+AE167+AE168+AE169</f>
        <v>0</v>
      </c>
      <c r="AF165" s="19"/>
      <c r="AG165" s="61">
        <f>H165+J165+L165+N165+P165+R165+T165+V165+X165+Z165+AB165+AD165</f>
        <v>16418.291999999998</v>
      </c>
    </row>
    <row r="166" spans="1:32" s="11" customFormat="1" ht="16.5">
      <c r="A166" s="13" t="s">
        <v>20</v>
      </c>
      <c r="B166" s="52">
        <f>H166+J166+L166+N166+P166+R166+T166+V166+X166+Z166+AB166+AD166</f>
        <v>6456.697000000001</v>
      </c>
      <c r="C166" s="53">
        <f>H166</f>
        <v>879.534</v>
      </c>
      <c r="D166" s="53">
        <f>E166</f>
        <v>578.27</v>
      </c>
      <c r="E166" s="53">
        <f>I166+K166+M166+O166+Q166+S166+U166+W166+Y166+AA166+AC166+AE166</f>
        <v>578.27</v>
      </c>
      <c r="F166" s="53">
        <f>(E166/B166)*100</f>
        <v>8.95612725825604</v>
      </c>
      <c r="G166" s="53">
        <f>(E166/C166)*100</f>
        <v>65.74731619243826</v>
      </c>
      <c r="H166" s="52">
        <f>H9+H15+H28+H35+H41+H47+H53+H61+H67+H73+H79+H85+H91+H97+H103+H161+H111+H117+H123+H129+H135+H141+H147+H155+H21</f>
        <v>879.534</v>
      </c>
      <c r="I166" s="52">
        <f>I9+I15+I28+I35+I41+I47+I53+I61+I67+I73+I79+I85+I91+I97+I103+I161+I111+I117+I123+I129+I135+I141+I147+I155</f>
        <v>578.27</v>
      </c>
      <c r="J166" s="52">
        <f>J9+J15+J28+J35+J41+J47+J53+J61+J67+J73+J79+J85+J91+J97+J103+J161+J111+J117+J123+J129+J135+J141+J147+J155+J21</f>
        <v>524.245</v>
      </c>
      <c r="K166" s="52">
        <f aca="true" t="shared" si="28" ref="K166:Q166">K9+K15+K28+K35+K41+K47+K53+K61+K67+K73+K79+K85+K91+K97+K103+K161+K111+K117+K123+K129+K135+K141+K147+K155</f>
        <v>0</v>
      </c>
      <c r="L166" s="52">
        <f>L9+L15+L28+L35+L41+L47+L53+L61+L67+L73+L79+L85+L91+L97+L103+L161+L111+L117+L123+L129+L135+L141+L147+L155+L21</f>
        <v>358.05499999999995</v>
      </c>
      <c r="M166" s="52">
        <f t="shared" si="28"/>
        <v>0</v>
      </c>
      <c r="N166" s="52">
        <f>N9+N15+N28+N35+N41+N47+N53+N61+N67+N73+N79+N85+N91+N97+N103+N161+N111+N117+N123+N129+N135+N141+N147+N155+N21</f>
        <v>565.875</v>
      </c>
      <c r="O166" s="52">
        <f t="shared" si="28"/>
        <v>0</v>
      </c>
      <c r="P166" s="52">
        <f>P9+P15+P28+P35+P41+P47+P53+P61+P67+P73+P79+P85+P91+P97+P103+P161+P111+P117+P123+P129+P135+P141+P147+P155+P21</f>
        <v>626.623</v>
      </c>
      <c r="Q166" s="52">
        <f t="shared" si="28"/>
        <v>0</v>
      </c>
      <c r="R166" s="52">
        <f>R9+R15+R28+R35+R41+R47+R53+R61+R67+R73+R79+R85+R91+R97+R103+R161+R111+R117+R123+R129+R135+R141+R147+R155+R21</f>
        <v>518.7950000000001</v>
      </c>
      <c r="S166" s="52">
        <f aca="true" t="shared" si="29" ref="S166:AA166">S9+S15+S28+S35+S41+S47+S53+S61+S67+S73+S79+S85+S91+S97+S103+S161+S111+S117+S123+S129+S135+S141+S147+S155</f>
        <v>0</v>
      </c>
      <c r="T166" s="52">
        <f>T9+T15+T28+T35+T41+T47+T53+T61+T67+T73+T79+T85+T91+T97+T103+T161+T111+T117+T123+T129+T135+T141+T147+T155+T21</f>
        <v>717.232</v>
      </c>
      <c r="U166" s="52">
        <f t="shared" si="29"/>
        <v>0</v>
      </c>
      <c r="V166" s="52">
        <f>V9+V15+V28+V35+V41+V47+V53+V61+V67+V73+V79+V85+V91+V97+V103+V161+V111+V117+V123+V129+V135+V141+V147+V155+V21</f>
        <v>361.924</v>
      </c>
      <c r="W166" s="52">
        <f t="shared" si="29"/>
        <v>0</v>
      </c>
      <c r="X166" s="52">
        <f>X9+X15+X28+X35+X41+X47+X53+X61+X67+X73+X79+X85+X91+X97+X103+X161+X111+X117+X123+X129+X135+X141+X147+X155+X21</f>
        <v>352.036</v>
      </c>
      <c r="Y166" s="52">
        <f t="shared" si="29"/>
        <v>0</v>
      </c>
      <c r="Z166" s="52">
        <f>Z9+Z15+Z28+Z35+Z41+Z47+Z53+Z61+Z67+Z73+Z79+Z85+Z91+Z97+Z103+Z161+Z111+Z117+Z123+Z129+Z135+Z141+Z147+Z155+Z21</f>
        <v>543.471</v>
      </c>
      <c r="AA166" s="52">
        <f t="shared" si="29"/>
        <v>0</v>
      </c>
      <c r="AB166" s="52">
        <f>AB9+AB15+AB28+AB35+AB41+AB47+AB53+AB61+AB67+AB73+AB79+AB85+AB91+AB97+AB103+AB161+AB111+AB117+AB123+AB129+AB135+AB141+AB147+AB155+AB21</f>
        <v>348.113</v>
      </c>
      <c r="AC166" s="52">
        <f aca="true" t="shared" si="30" ref="AC166:AE167">AC9+AC15+AC28+AC35+AC41+AC47+AC53+AC61+AC67+AC73+AC79+AC85+AC91+AC97+AC103+AC161+AC111+AC117+AC123+AC129+AC135+AC141+AC147+AC155</f>
        <v>0</v>
      </c>
      <c r="AD166" s="52">
        <f>AD9+AD15+AD28+AD35+AD41+AD47+AD53+AD61+AD67+AD73+AD79+AD85+AD91+AD97+AD103+AD161+AD111+AD117+AD123+AD129+AD135+AD141+AD147+AD155+AD21</f>
        <v>660.794</v>
      </c>
      <c r="AE166" s="52">
        <f t="shared" si="30"/>
        <v>0</v>
      </c>
      <c r="AF166" s="19"/>
    </row>
    <row r="167" spans="1:32" s="11" customFormat="1" ht="16.5">
      <c r="A167" s="13" t="s">
        <v>21</v>
      </c>
      <c r="B167" s="52">
        <f>H167+J167+L167+N167+P167+R167+T167+V167+X167+Z167+AB167+AD167</f>
        <v>5220.995</v>
      </c>
      <c r="C167" s="53">
        <f>H167</f>
        <v>507.532</v>
      </c>
      <c r="D167" s="53">
        <f>E167</f>
        <v>454.21</v>
      </c>
      <c r="E167" s="53">
        <f>I167+K167+M167+O167+Q167+S167+U167+W167+Y167+AA167+AC167+AE167</f>
        <v>454.21</v>
      </c>
      <c r="F167" s="53">
        <f>(E167/B167)*100</f>
        <v>8.699682723312318</v>
      </c>
      <c r="G167" s="53">
        <f>(E167/C167)*100</f>
        <v>89.49386442628247</v>
      </c>
      <c r="H167" s="52">
        <f>H10+H16+H29+H36+H42+H48+H54+H62+H68+H74+H80+H86+H92+H98+H104+H162+H112+H118+H124+H130+H136+H142+H148+H156</f>
        <v>507.532</v>
      </c>
      <c r="I167" s="52">
        <f aca="true" t="shared" si="31" ref="I167:J169">I10+I16+I29+I36+I42+I48+I54+I62+I68+I74+I80+I86+I92+I98+I104+I162+I112+I118+I124+I130+I136+I142+I148+I156</f>
        <v>454.21</v>
      </c>
      <c r="J167" s="52">
        <f t="shared" si="31"/>
        <v>287.61300000000006</v>
      </c>
      <c r="K167" s="52">
        <f aca="true" t="shared" si="32" ref="K167:R167">K10+K16+K29+K36+K42+K48+K54+K62+K68+K74+K80+K86+K92+K98+K104+K162+K112+K118+K124+K130+K136+K142+K148+K156</f>
        <v>0</v>
      </c>
      <c r="L167" s="52">
        <f t="shared" si="32"/>
        <v>361.393</v>
      </c>
      <c r="M167" s="52">
        <f t="shared" si="32"/>
        <v>0</v>
      </c>
      <c r="N167" s="52">
        <f t="shared" si="32"/>
        <v>397.433</v>
      </c>
      <c r="O167" s="52">
        <f t="shared" si="32"/>
        <v>0</v>
      </c>
      <c r="P167" s="52">
        <f t="shared" si="32"/>
        <v>348.603</v>
      </c>
      <c r="Q167" s="52">
        <f t="shared" si="32"/>
        <v>0</v>
      </c>
      <c r="R167" s="52">
        <f t="shared" si="32"/>
        <v>294.76300000000003</v>
      </c>
      <c r="S167" s="52">
        <f aca="true" t="shared" si="33" ref="S167:AB167">S10+S16+S29+S36+S42+S48+S54+S62+S68+S74+S80+S86+S92+S98+S104+S162+S112+S118+S124+S130+S136+S142+S148+S156</f>
        <v>0</v>
      </c>
      <c r="T167" s="52">
        <f t="shared" si="33"/>
        <v>435.503</v>
      </c>
      <c r="U167" s="52">
        <f t="shared" si="33"/>
        <v>0</v>
      </c>
      <c r="V167" s="52">
        <f t="shared" si="33"/>
        <v>209.393</v>
      </c>
      <c r="W167" s="52">
        <f t="shared" si="33"/>
        <v>0</v>
      </c>
      <c r="X167" s="52">
        <f t="shared" si="33"/>
        <v>148.20299999999997</v>
      </c>
      <c r="Y167" s="52">
        <f t="shared" si="33"/>
        <v>0</v>
      </c>
      <c r="Z167" s="52">
        <f t="shared" si="33"/>
        <v>359.873</v>
      </c>
      <c r="AA167" s="52">
        <f t="shared" si="33"/>
        <v>0</v>
      </c>
      <c r="AB167" s="52">
        <f t="shared" si="33"/>
        <v>1390.0929999999998</v>
      </c>
      <c r="AC167" s="52">
        <f t="shared" si="30"/>
        <v>0</v>
      </c>
      <c r="AD167" s="52">
        <f t="shared" si="30"/>
        <v>480.593</v>
      </c>
      <c r="AE167" s="52">
        <f t="shared" si="30"/>
        <v>0</v>
      </c>
      <c r="AF167" s="19"/>
    </row>
    <row r="168" spans="1:32" s="11" customFormat="1" ht="16.5">
      <c r="A168" s="13" t="s">
        <v>22</v>
      </c>
      <c r="B168" s="52">
        <f>H168+J168+L168+N168+P168+R168+T168+V168+X168+Z168+AB168+AD168</f>
        <v>4740.599999999999</v>
      </c>
      <c r="C168" s="53">
        <f>H168</f>
        <v>1028.24</v>
      </c>
      <c r="D168" s="53">
        <f>E168</f>
        <v>0</v>
      </c>
      <c r="E168" s="53">
        <f>I168+K168+M168+O168+Q168+S168+U168+W168+Y168+AA168+AC168+AE168</f>
        <v>0</v>
      </c>
      <c r="F168" s="53">
        <f>(E168/B168)*100</f>
        <v>0</v>
      </c>
      <c r="G168" s="53">
        <f>(E168/C168)*100</f>
        <v>0</v>
      </c>
      <c r="H168" s="52">
        <f>H11+H17+H30+H37+H43+H49+H55+H63+H69+H75+H81+H87+H93+H99+H105+H163+H113+H119+H125+H131+H137+H143+H149+H157</f>
        <v>1028.24</v>
      </c>
      <c r="I168" s="52">
        <f t="shared" si="31"/>
        <v>0</v>
      </c>
      <c r="J168" s="52">
        <f t="shared" si="31"/>
        <v>369.59</v>
      </c>
      <c r="K168" s="52">
        <f aca="true" t="shared" si="34" ref="K168:R168">K11+K17+K30+K37+K43+K49+K55+K63+K69+K75+K81+K87+K93+K99+K105+K163+K113+K119+K125+K131+K137+K143+K149+K157</f>
        <v>0</v>
      </c>
      <c r="L168" s="52">
        <f t="shared" si="34"/>
        <v>60</v>
      </c>
      <c r="M168" s="52">
        <f t="shared" si="34"/>
        <v>0</v>
      </c>
      <c r="N168" s="52">
        <f t="shared" si="34"/>
        <v>345.38</v>
      </c>
      <c r="O168" s="52">
        <f t="shared" si="34"/>
        <v>0</v>
      </c>
      <c r="P168" s="52">
        <f t="shared" si="34"/>
        <v>224.67</v>
      </c>
      <c r="Q168" s="52">
        <f t="shared" si="34"/>
        <v>0</v>
      </c>
      <c r="R168" s="52">
        <f t="shared" si="34"/>
        <v>339.45</v>
      </c>
      <c r="S168" s="52">
        <f aca="true" t="shared" si="35" ref="S168:AE168">S11+S17+S30+S37+S43+S49+S55+S63+S69+S75+S81+S87+S93+S99+S105+S163+S113+S119+S125+S131+S137+S143+S149+S157</f>
        <v>0</v>
      </c>
      <c r="T168" s="52">
        <f>T11+T17+T30+T37+T43+T49+T55+T63+T69+T75+T81+T87+T93+T99+T105+T163+T113+T119+T125+T131+T137+T143+T149+T157</f>
        <v>681.12</v>
      </c>
      <c r="U168" s="52">
        <f t="shared" si="35"/>
        <v>0</v>
      </c>
      <c r="V168" s="52">
        <f>V11+V17+V30+V37+V43+V49+V55+V63+V69+V75+V81+V87+V93+V99+V105+V163+V113+V119+V125+V131+V137+V143+V149+V157</f>
        <v>356.06</v>
      </c>
      <c r="W168" s="52">
        <f t="shared" si="35"/>
        <v>0</v>
      </c>
      <c r="X168" s="52">
        <f>X11+X17+X30+X37+X43+X49+X55+X63+X69+X75+X81+X87+X93+X99+X105+X163+X113+X119+X125+X131+X137+X143+X149+X157</f>
        <v>332.85</v>
      </c>
      <c r="Y168" s="52">
        <f t="shared" si="35"/>
        <v>0</v>
      </c>
      <c r="Z168" s="52">
        <f>Z11+Z17+Z30+Z37+Z43+Z49+Z55+Z63+Z69+Z75+Z81+Z87+Z93+Z99+Z105+Z163+Z113+Z119+Z125+Z131+Z137+Z143+Z149+Z157</f>
        <v>309.21</v>
      </c>
      <c r="AA168" s="52">
        <f t="shared" si="35"/>
        <v>0</v>
      </c>
      <c r="AB168" s="52">
        <f>AB11+AB17+AB30+AB37+AB43+AB49+AB55+AB63+AB69+AB75+AB81+AB87+AB93+AB99+AB105+AB163+AB113+AB119+AB125+AB131+AB137+AB143+AB149+AB157</f>
        <v>99.94</v>
      </c>
      <c r="AC168" s="52">
        <f t="shared" si="35"/>
        <v>0</v>
      </c>
      <c r="AD168" s="52">
        <f t="shared" si="35"/>
        <v>594.09</v>
      </c>
      <c r="AE168" s="52">
        <f t="shared" si="35"/>
        <v>0</v>
      </c>
      <c r="AF168" s="19"/>
    </row>
    <row r="169" spans="1:32" s="11" customFormat="1" ht="16.5">
      <c r="A169" s="13" t="s">
        <v>23</v>
      </c>
      <c r="B169" s="52">
        <f>B12+B31+B38+B44+B50+B56+B64+B70+B76+B82+B88+B94+B100+B106+B164+B114+B120+B126+B132+B138+B144+B150+B18+B24</f>
        <v>0</v>
      </c>
      <c r="C169" s="53">
        <f>H169</f>
        <v>0</v>
      </c>
      <c r="D169" s="53">
        <f>E169</f>
        <v>0</v>
      </c>
      <c r="E169" s="53">
        <f>I169+K169+M169+O169+Q169+S169+U169+W169+Y169+AA169+AC169+AE169</f>
        <v>0</v>
      </c>
      <c r="F169" s="53"/>
      <c r="G169" s="53"/>
      <c r="H169" s="52">
        <f>H12+H18+H31+H38+H44+H50+H56+H64+H70+H76+H82+H88+H94+H100+H106+H164+H114+H120+H126+H132+H138+H144+H150+H158</f>
        <v>0</v>
      </c>
      <c r="I169" s="52">
        <f t="shared" si="31"/>
        <v>0</v>
      </c>
      <c r="J169" s="52">
        <f t="shared" si="31"/>
        <v>0</v>
      </c>
      <c r="K169" s="52">
        <f aca="true" t="shared" si="36" ref="K169:R169">K12+K18+K31+K38+K44+K50+K56+K64+K70+K76+K82+K88+K94+K100+K106+K164+K114+K120+K126+K132+K138+K144+K150+K158</f>
        <v>0</v>
      </c>
      <c r="L169" s="52">
        <f t="shared" si="36"/>
        <v>0</v>
      </c>
      <c r="M169" s="52">
        <f t="shared" si="36"/>
        <v>0</v>
      </c>
      <c r="N169" s="52">
        <f t="shared" si="36"/>
        <v>0</v>
      </c>
      <c r="O169" s="52">
        <f t="shared" si="36"/>
        <v>0</v>
      </c>
      <c r="P169" s="52">
        <f t="shared" si="36"/>
        <v>0</v>
      </c>
      <c r="Q169" s="52">
        <f t="shared" si="36"/>
        <v>0</v>
      </c>
      <c r="R169" s="52">
        <f t="shared" si="36"/>
        <v>0</v>
      </c>
      <c r="S169" s="52">
        <f aca="true" t="shared" si="37" ref="S169:AE169">S12+S18+S31+S38+S44+S50+S56+S64+S70+S76+S82+S88+S94+S100+S106+S164+S114+S120+S126+S132+S138+S144+S150+S158</f>
        <v>0</v>
      </c>
      <c r="T169" s="52">
        <f>T12+T18+T31+T38+T44+T50+T56+T64+T70+T76+T82+T88+T94+T100+T106+T164+T114+T120+T126+T132+T138+T144+T150+T158</f>
        <v>0</v>
      </c>
      <c r="U169" s="52">
        <f t="shared" si="37"/>
        <v>0</v>
      </c>
      <c r="V169" s="52">
        <f>V12+V18+V31+V38+V44+V50+V56+V64+V70+V76+V82+V88+V94+V100+V106+V164+V114+V120+V126+V132+V138+V144+V150+V158</f>
        <v>0</v>
      </c>
      <c r="W169" s="52">
        <f t="shared" si="37"/>
        <v>0</v>
      </c>
      <c r="X169" s="52">
        <f>X12+X18+X31+X38+X44+X50+X56+X64+X70+X76+X82+X88+X94+X100+X106+X164+X114+X120+X126+X132+X138+X144+X150+X158</f>
        <v>0</v>
      </c>
      <c r="Y169" s="52">
        <f t="shared" si="37"/>
        <v>0</v>
      </c>
      <c r="Z169" s="52">
        <f>Z12+Z18+Z31+Z38+Z44+Z50+Z56+Z64+Z70+Z76+Z82+Z88+Z94+Z100+Z106+Z164+Z114+Z120+Z126+Z132+Z138+Z144+Z150+Z158</f>
        <v>0</v>
      </c>
      <c r="AA169" s="52">
        <f t="shared" si="37"/>
        <v>0</v>
      </c>
      <c r="AB169" s="52">
        <f>AB12+AB18+AB31+AB38+AB44+AB50+AB56+AB64+AB70+AB76+AB82+AB88+AB94+AB100+AB106+AB164+AB114+AB120+AB126+AB132+AB138+AB144+AB150+AB158</f>
        <v>0</v>
      </c>
      <c r="AC169" s="52">
        <f t="shared" si="37"/>
        <v>0</v>
      </c>
      <c r="AD169" s="52">
        <f t="shared" si="37"/>
        <v>0</v>
      </c>
      <c r="AE169" s="52">
        <f t="shared" si="37"/>
        <v>0</v>
      </c>
      <c r="AF169" s="19"/>
    </row>
    <row r="170" spans="2:32" s="11" customFormat="1" ht="16.5">
      <c r="B170" s="29"/>
      <c r="C170" s="29"/>
      <c r="D170" s="30" t="e">
        <f>D8+D27+#REF!</f>
        <v>#REF!</v>
      </c>
      <c r="E170" s="29"/>
      <c r="F170" s="43"/>
      <c r="G170" s="31"/>
      <c r="H170" s="29"/>
      <c r="I170" s="29"/>
      <c r="J170" s="32"/>
      <c r="K170" s="32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33"/>
    </row>
    <row r="171" spans="1:32" s="11" customFormat="1" ht="37.5" customHeight="1">
      <c r="A171" s="130" t="s">
        <v>56</v>
      </c>
      <c r="B171" s="130"/>
      <c r="C171" s="130"/>
      <c r="D171" s="130"/>
      <c r="E171" s="130"/>
      <c r="F171" s="34"/>
      <c r="G171" s="34"/>
      <c r="H171" s="34"/>
      <c r="I171" s="34"/>
      <c r="J171" s="32"/>
      <c r="K171" s="32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33"/>
    </row>
    <row r="172" spans="1:5" ht="35.25" customHeight="1">
      <c r="A172" s="35"/>
      <c r="B172" s="36"/>
      <c r="C172" s="37">
        <f>B104+B98+B92+B86+B80+B74+B68+B62</f>
        <v>893.3000000000002</v>
      </c>
      <c r="D172" s="37" t="e">
        <f>B10+B16+#REF!+B36++B42+B48+B54</f>
        <v>#REF!</v>
      </c>
      <c r="E172" s="37"/>
    </row>
    <row r="173" spans="2:44" ht="35.25" customHeight="1">
      <c r="B173" s="130"/>
      <c r="C173" s="130"/>
      <c r="D173" s="130"/>
      <c r="E173" s="130"/>
      <c r="F173" s="130"/>
      <c r="G173" s="130"/>
      <c r="H173" s="38"/>
      <c r="I173" s="38"/>
      <c r="J173" s="38"/>
      <c r="K173" s="38"/>
      <c r="L173" s="38"/>
      <c r="M173" s="38"/>
      <c r="N173" s="38"/>
      <c r="O173" s="38"/>
      <c r="P173" s="38"/>
      <c r="Q173" s="40"/>
      <c r="R173" s="38"/>
      <c r="S173" s="3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9"/>
    </row>
    <row r="174" spans="2:44" ht="19.5" customHeight="1">
      <c r="B174" s="42"/>
      <c r="C174" s="39"/>
      <c r="D174" s="39"/>
      <c r="E174" s="39"/>
      <c r="F174" s="39"/>
      <c r="G174" s="39"/>
      <c r="H174" s="38"/>
      <c r="I174" s="38"/>
      <c r="J174" s="38"/>
      <c r="K174" s="38"/>
      <c r="L174" s="38"/>
      <c r="M174" s="38"/>
      <c r="N174" s="38"/>
      <c r="O174" s="38"/>
      <c r="P174" s="38"/>
      <c r="Q174" s="40"/>
      <c r="R174" s="38"/>
      <c r="S174" s="3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9"/>
    </row>
    <row r="175" spans="7:44" ht="48.75" customHeight="1">
      <c r="G175" s="39"/>
      <c r="H175" s="38"/>
      <c r="I175" s="38"/>
      <c r="J175" s="38"/>
      <c r="K175" s="38"/>
      <c r="L175" s="38"/>
      <c r="M175" s="38"/>
      <c r="N175" s="38"/>
      <c r="O175" s="38"/>
      <c r="P175" s="38"/>
      <c r="Q175" s="40"/>
      <c r="R175" s="38"/>
      <c r="S175" s="3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9"/>
    </row>
    <row r="176" spans="2:7" ht="19.5" customHeight="1">
      <c r="B176" s="130"/>
      <c r="C176" s="130"/>
      <c r="D176" s="130"/>
      <c r="E176" s="130"/>
      <c r="F176" s="130"/>
      <c r="G176" s="130"/>
    </row>
    <row r="177" spans="3:7" ht="48.75" customHeight="1">
      <c r="C177" s="39"/>
      <c r="D177" s="39"/>
      <c r="E177" s="39"/>
      <c r="F177" s="39"/>
      <c r="G177" s="39"/>
    </row>
    <row r="178" spans="2:7" ht="16.5">
      <c r="B178" s="130"/>
      <c r="C178" s="130"/>
      <c r="D178" s="130"/>
      <c r="E178" s="130"/>
      <c r="F178" s="130"/>
      <c r="G178" s="39"/>
    </row>
  </sheetData>
  <sheetProtection/>
  <mergeCells count="52">
    <mergeCell ref="A151:J151"/>
    <mergeCell ref="A107:H107"/>
    <mergeCell ref="A108:H108"/>
    <mergeCell ref="AF145:AF150"/>
    <mergeCell ref="AF121:AF126"/>
    <mergeCell ref="AF153:AF158"/>
    <mergeCell ref="AG13:AG18"/>
    <mergeCell ref="A5:K5"/>
    <mergeCell ref="A6:K6"/>
    <mergeCell ref="AF139:AF144"/>
    <mergeCell ref="AF133:AF138"/>
    <mergeCell ref="AF127:AF132"/>
    <mergeCell ref="AF89:AF94"/>
    <mergeCell ref="AF115:AF120"/>
    <mergeCell ref="F1:G1"/>
    <mergeCell ref="AF109:AF114"/>
    <mergeCell ref="T1:U1"/>
    <mergeCell ref="V1:W1"/>
    <mergeCell ref="AD1:AE1"/>
    <mergeCell ref="AF1:AF2"/>
    <mergeCell ref="AF39:AF44"/>
    <mergeCell ref="AF13:AF18"/>
    <mergeCell ref="AF59:AF64"/>
    <mergeCell ref="AF101:AF106"/>
    <mergeCell ref="R1:S1"/>
    <mergeCell ref="AF65:AF70"/>
    <mergeCell ref="Z1:AA1"/>
    <mergeCell ref="AB1:AC1"/>
    <mergeCell ref="N1:O1"/>
    <mergeCell ref="P1:Q1"/>
    <mergeCell ref="AF51:AF56"/>
    <mergeCell ref="AF45:AF50"/>
    <mergeCell ref="D1:D2"/>
    <mergeCell ref="A1:A2"/>
    <mergeCell ref="L1:M1"/>
    <mergeCell ref="H1:I1"/>
    <mergeCell ref="J1:K1"/>
    <mergeCell ref="AF83:AF88"/>
    <mergeCell ref="AF77:AF82"/>
    <mergeCell ref="AF71:AF75"/>
    <mergeCell ref="AF6:AF12"/>
    <mergeCell ref="B1:B2"/>
    <mergeCell ref="AF159:AF164"/>
    <mergeCell ref="AF26:AF31"/>
    <mergeCell ref="B176:G176"/>
    <mergeCell ref="AF33:AF38"/>
    <mergeCell ref="X1:Y1"/>
    <mergeCell ref="B178:F178"/>
    <mergeCell ref="B173:G173"/>
    <mergeCell ref="A171:E171"/>
    <mergeCell ref="E1:E2"/>
    <mergeCell ref="C1:C2"/>
  </mergeCells>
  <printOptions gridLines="1" horizontalCentered="1"/>
  <pageMargins left="0.25" right="0.25" top="0.75" bottom="0.75" header="0.3" footer="0.3"/>
  <pageSetup fitToHeight="4" fitToWidth="7" horizontalDpi="600" verticalDpi="600" orientation="landscape" paperSize="9" scale="3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Павленко Наталья Геннадьевна</cp:lastModifiedBy>
  <cp:lastPrinted>2015-02-13T05:28:44Z</cp:lastPrinted>
  <dcterms:created xsi:type="dcterms:W3CDTF">1996-10-08T23:32:33Z</dcterms:created>
  <dcterms:modified xsi:type="dcterms:W3CDTF">2015-02-18T07:29:14Z</dcterms:modified>
  <cp:category/>
  <cp:version/>
  <cp:contentType/>
  <cp:contentStatus/>
</cp:coreProperties>
</file>